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910" windowHeight="6540" activeTab="0"/>
  </bookViews>
  <sheets>
    <sheet name="Title" sheetId="1" r:id="rId1"/>
    <sheet name="Low Intensity" sheetId="2" r:id="rId2"/>
    <sheet name="Medium Intensity" sheetId="3" r:id="rId3"/>
    <sheet name="High Intensity" sheetId="4" r:id="rId4"/>
  </sheets>
  <definedNames/>
  <calcPr fullCalcOnLoad="1"/>
</workbook>
</file>

<file path=xl/sharedStrings.xml><?xml version="1.0" encoding="utf-8"?>
<sst xmlns="http://schemas.openxmlformats.org/spreadsheetml/2006/main" count="315" uniqueCount="79">
  <si>
    <t xml:space="preserve">MEAT GOAT ENTERPRISE BUDGET </t>
  </si>
  <si>
    <t>Hill Farm</t>
  </si>
  <si>
    <t>Projected Costs and Returns per Nanny</t>
  </si>
  <si>
    <t>Low intensity</t>
  </si>
  <si>
    <t/>
  </si>
  <si>
    <t>AMOUNT</t>
  </si>
  <si>
    <t>UNIT</t>
  </si>
  <si>
    <t>PRICE</t>
  </si>
  <si>
    <t>TOTAL</t>
  </si>
  <si>
    <t xml:space="preserve">  Kidding Rate (births/nanny bred)</t>
  </si>
  <si>
    <t xml:space="preserve">  Kid Death Rate (birth to market)</t>
  </si>
  <si>
    <t xml:space="preserve">  Nanny Replacement Rate</t>
  </si>
  <si>
    <t xml:space="preserve">  Breeding Flock Death Rate</t>
  </si>
  <si>
    <t xml:space="preserve">  Percent Kids Sold as fall kids</t>
  </si>
  <si>
    <t>EXPECTED RETURNS PER NANNY</t>
  </si>
  <si>
    <t>Number</t>
  </si>
  <si>
    <t>Weight</t>
  </si>
  <si>
    <t xml:space="preserve"> 1.Fall Kids</t>
  </si>
  <si>
    <t>lb</t>
  </si>
  <si>
    <t xml:space="preserve"> 2. Spring Kids</t>
  </si>
  <si>
    <t xml:space="preserve"> 3. Cull Nannies</t>
  </si>
  <si>
    <t>TOTAL RETURNS PER NANNY</t>
  </si>
  <si>
    <t>VARIABLE COSTS PER NANNY</t>
  </si>
  <si>
    <t xml:space="preserve"> 4. Pasture</t>
  </si>
  <si>
    <t>acre</t>
  </si>
  <si>
    <t xml:space="preserve"> 5. Hay</t>
  </si>
  <si>
    <t>ton</t>
  </si>
  <si>
    <t xml:space="preserve"> 6. Corn</t>
  </si>
  <si>
    <t>bu</t>
  </si>
  <si>
    <t xml:space="preserve"> 7. Protein Supplement</t>
  </si>
  <si>
    <t xml:space="preserve"> 8. Salt and Trace Mineral</t>
  </si>
  <si>
    <t xml:space="preserve"> 9. Vet &amp; Medical</t>
  </si>
  <si>
    <t>hd</t>
  </si>
  <si>
    <t>10. Breeding(Billy cost per Nanny)</t>
  </si>
  <si>
    <t>11. Bedding</t>
  </si>
  <si>
    <t>12. Marketing and Hauling</t>
  </si>
  <si>
    <t>13. Bldg &amp; Fence (R &amp; M), Utilities</t>
  </si>
  <si>
    <t>14. Other</t>
  </si>
  <si>
    <t>15. Interest on Op Capital</t>
  </si>
  <si>
    <t>dol</t>
  </si>
  <si>
    <t>TOTAL VAR COST/ NANNY</t>
  </si>
  <si>
    <t>RETURN ABOVE VARIABLE COSTS and home grown feed PER NANNY</t>
  </si>
  <si>
    <t>BREAKEVEN KID PRICE TO COVER VARIABLE COSTS</t>
  </si>
  <si>
    <t>FIXED COSTS PER NANNY</t>
  </si>
  <si>
    <t>16. Depreciation</t>
  </si>
  <si>
    <t>17. Taxes and Insurance</t>
  </si>
  <si>
    <t>18. Operator / Family Labor</t>
  </si>
  <si>
    <t>hr</t>
  </si>
  <si>
    <t>TOTAL FIXED COST PER NANNY</t>
  </si>
  <si>
    <t>TOTAL COST PER NANNY</t>
  </si>
  <si>
    <t>BREAKEVEN FEEDER KID PRICE TO COVER ALL LISTED COSTS</t>
  </si>
  <si>
    <t>RETURN TO LAND, CAPITAL, AND MANAGEMENT</t>
  </si>
  <si>
    <t xml:space="preserve">U.K. Dept. of Ag. Economics </t>
  </si>
  <si>
    <t>Adapted for Agents' Goat In-Service</t>
  </si>
  <si>
    <t>October 24, 2002 (Harrodsburg, KY)</t>
  </si>
  <si>
    <t>Medium Intensity</t>
  </si>
  <si>
    <t>Cool Season grazing</t>
  </si>
  <si>
    <t xml:space="preserve">  Percent Kids Sold as Grass Fats</t>
  </si>
  <si>
    <t xml:space="preserve"> 1. Grass Fat Kids</t>
  </si>
  <si>
    <t xml:space="preserve"> 2. Feeder Kids</t>
  </si>
  <si>
    <t>RETURN ABOVE VARIABLE COSTS PER NANNY</t>
  </si>
  <si>
    <t>Intensive/High Productivity program</t>
  </si>
  <si>
    <t>Meat Goat Enterprise Budgets</t>
  </si>
  <si>
    <t>Working Revision: April 29, 2003</t>
  </si>
  <si>
    <t>Lee Meyer, Extension Professor, Livestock and Meat Marketing</t>
  </si>
  <si>
    <t>Department of Agricultural Economics</t>
  </si>
  <si>
    <t>Terry Hutchens,  Extension Associate for Goat Management</t>
  </si>
  <si>
    <t>Department of Animal Sciences</t>
  </si>
  <si>
    <t>University of Kentucky</t>
  </si>
  <si>
    <t>400 Charles E. Barnhart Bldg.</t>
  </si>
  <si>
    <t>Lexington, KY  40546-0276</t>
  </si>
  <si>
    <t>Phone:  859-257-5762</t>
  </si>
  <si>
    <t>Fax: 859-323-1913</t>
  </si>
  <si>
    <t xml:space="preserve"> www.uky.edu/Ag/AgEcon/</t>
  </si>
  <si>
    <t>URL:</t>
  </si>
  <si>
    <t>lmeyer@uky.edu</t>
  </si>
  <si>
    <t>Website Questions:</t>
  </si>
  <si>
    <t>aecwww@uky.edu</t>
  </si>
  <si>
    <t>Goat Budget Questions: Lee Meyer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</si>
</sst>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7" fontId="2" fillId="3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35" borderId="0" xfId="0" applyNumberFormat="1" applyFill="1" applyAlignment="1">
      <alignment horizontal="right"/>
    </xf>
    <xf numFmtId="164" fontId="0" fillId="36" borderId="0" xfId="0" applyNumberFormat="1" applyFill="1" applyAlignment="1">
      <alignment/>
    </xf>
    <xf numFmtId="7" fontId="0" fillId="33" borderId="0" xfId="0" applyNumberFormat="1" applyFill="1" applyAlignment="1">
      <alignment/>
    </xf>
    <xf numFmtId="7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7" fontId="0" fillId="0" borderId="11" xfId="0" applyNumberFormat="1" applyBorder="1" applyAlignment="1">
      <alignment/>
    </xf>
    <xf numFmtId="164" fontId="2" fillId="34" borderId="0" xfId="0" applyNumberFormat="1" applyFont="1" applyFill="1" applyAlignment="1">
      <alignment/>
    </xf>
    <xf numFmtId="10" fontId="0" fillId="0" borderId="0" xfId="0" applyNumberFormat="1" applyAlignment="1">
      <alignment/>
    </xf>
    <xf numFmtId="4" fontId="0" fillId="37" borderId="0" xfId="0" applyNumberFormat="1" applyFill="1" applyAlignment="1">
      <alignment/>
    </xf>
    <xf numFmtId="7" fontId="0" fillId="37" borderId="0" xfId="0" applyNumberFormat="1" applyFill="1" applyAlignment="1">
      <alignment/>
    </xf>
    <xf numFmtId="4" fontId="1" fillId="37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0" fillId="38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0" borderId="0" xfId="0" applyBorder="1" applyAlignment="1">
      <alignment/>
    </xf>
    <xf numFmtId="0" fontId="5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9" fillId="38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53" applyFont="1" applyBorder="1" applyAlignment="1" applyProtection="1">
      <alignment/>
      <protection/>
    </xf>
    <xf numFmtId="0" fontId="6" fillId="0" borderId="0" xfId="53" applyFont="1" applyAlignment="1" applyProtection="1">
      <alignment/>
      <protection/>
    </xf>
    <xf numFmtId="0" fontId="5" fillId="38" borderId="0" xfId="0" applyFont="1" applyFill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" fillId="0" borderId="0" xfId="53" applyFont="1" applyBorder="1" applyAlignment="1" applyProtection="1">
      <alignment/>
      <protection/>
    </xf>
    <xf numFmtId="0" fontId="6" fillId="0" borderId="12" xfId="53" applyFont="1" applyBorder="1" applyAlignment="1" applyProtection="1">
      <alignment/>
      <protection/>
    </xf>
    <xf numFmtId="0" fontId="4" fillId="38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8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8" borderId="0" xfId="53" applyFont="1" applyFill="1" applyBorder="1" applyAlignment="1" applyProtection="1">
      <alignment/>
      <protection/>
    </xf>
    <xf numFmtId="0" fontId="0" fillId="38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11</xdr:col>
      <xdr:colOff>114300</xdr:colOff>
      <xdr:row>2</xdr:row>
      <xdr:rowOff>133350</xdr:rowOff>
    </xdr:to>
    <xdr:pic>
      <xdr:nvPicPr>
        <xdr:cNvPr id="1" name="Picture 2" descr="C:\downloads\d2\CESheade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6553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</xdr:row>
      <xdr:rowOff>9525</xdr:rowOff>
    </xdr:from>
    <xdr:to>
      <xdr:col>11</xdr:col>
      <xdr:colOff>180975</xdr:colOff>
      <xdr:row>23</xdr:row>
      <xdr:rowOff>57150</xdr:rowOff>
    </xdr:to>
    <xdr:pic>
      <xdr:nvPicPr>
        <xdr:cNvPr id="2" name="Picture 3" descr="C:\downloads\d2\CESfooter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638550"/>
          <a:ext cx="6629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19</xdr:row>
      <xdr:rowOff>133350</xdr:rowOff>
    </xdr:from>
    <xdr:to>
      <xdr:col>10</xdr:col>
      <xdr:colOff>428625</xdr:colOff>
      <xdr:row>21</xdr:row>
      <xdr:rowOff>28575</xdr:rowOff>
    </xdr:to>
    <xdr:pic>
      <xdr:nvPicPr>
        <xdr:cNvPr id="3" name="Picture 5" descr="C:\downloads\d2\CESeeo.t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3276600"/>
          <a:ext cx="3943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y.edu/Ag/AgEcon/" TargetMode="External" /><Relationship Id="rId2" Type="http://schemas.openxmlformats.org/officeDocument/2006/relationships/hyperlink" Target="mailto:aecwww@uky.edu" TargetMode="External" /><Relationship Id="rId3" Type="http://schemas.openxmlformats.org/officeDocument/2006/relationships/hyperlink" Target="mailto:aecwww@uky.edu?subject=Goat%20Budgets" TargetMode="External" /><Relationship Id="rId4" Type="http://schemas.openxmlformats.org/officeDocument/2006/relationships/hyperlink" Target="mailto:lmeyer@uky.edu?subject=Goat%20Budgets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E8" sqref="E8:K8"/>
    </sheetView>
  </sheetViews>
  <sheetFormatPr defaultColWidth="9.140625" defaultRowHeight="12.75"/>
  <cols>
    <col min="1" max="1" width="3.57421875" style="34" customWidth="1"/>
    <col min="2" max="2" width="9.140625" style="32" customWidth="1"/>
    <col min="3" max="3" width="14.140625" style="38" customWidth="1"/>
  </cols>
  <sheetData>
    <row r="1" spans="2:15" ht="12.75">
      <c r="B1" s="31"/>
      <c r="C1" s="3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ht="12.75">
      <c r="B2" s="31"/>
      <c r="C2" s="3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12.75">
      <c r="B3" s="31"/>
      <c r="C3" s="3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2:15" ht="12.75">
      <c r="B4" s="31"/>
      <c r="C4" s="3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5" ht="12.75">
      <c r="B5" s="31"/>
      <c r="C5" s="3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ht="12.75">
      <c r="B6" s="31"/>
      <c r="C6" s="3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5" ht="12.75">
      <c r="B7" s="31"/>
      <c r="C7" s="3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18">
      <c r="B8" s="31"/>
      <c r="C8" s="36"/>
      <c r="D8" s="27"/>
      <c r="E8" s="49" t="s">
        <v>62</v>
      </c>
      <c r="F8" s="50"/>
      <c r="G8" s="50"/>
      <c r="H8" s="50"/>
      <c r="I8" s="50"/>
      <c r="J8" s="50"/>
      <c r="K8" s="50"/>
      <c r="L8" s="28"/>
      <c r="M8" s="29"/>
      <c r="N8" s="27"/>
      <c r="O8" s="27"/>
    </row>
    <row r="9" spans="1:15" ht="12.75">
      <c r="A9" s="35" t="s">
        <v>68</v>
      </c>
      <c r="B9" s="29"/>
      <c r="C9" s="3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>
      <c r="A10" s="35" t="s">
        <v>65</v>
      </c>
      <c r="B10" s="29"/>
      <c r="C10" s="37"/>
      <c r="D10" s="27"/>
      <c r="E10" s="54" t="s">
        <v>63</v>
      </c>
      <c r="F10" s="54"/>
      <c r="G10" s="54"/>
      <c r="H10" s="54"/>
      <c r="I10" s="54"/>
      <c r="J10" s="54"/>
      <c r="K10" s="54"/>
      <c r="L10" s="30"/>
      <c r="M10" s="30"/>
      <c r="N10" s="27"/>
      <c r="O10" s="27"/>
    </row>
    <row r="11" spans="1:15" ht="12.75">
      <c r="A11" s="35" t="s">
        <v>69</v>
      </c>
      <c r="B11" s="29"/>
      <c r="C11" s="3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2.75">
      <c r="A12" s="51" t="s">
        <v>70</v>
      </c>
      <c r="B12" s="52"/>
      <c r="C12" s="4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2:15" ht="12.75">
      <c r="B13" s="33"/>
      <c r="C13" s="36"/>
      <c r="D13" s="27"/>
      <c r="E13" s="27"/>
      <c r="F13" s="27" t="s">
        <v>64</v>
      </c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2.75">
      <c r="A14" s="51" t="s">
        <v>71</v>
      </c>
      <c r="B14" s="52"/>
      <c r="C14" s="46"/>
      <c r="D14" s="27"/>
      <c r="E14" s="27"/>
      <c r="F14" s="27" t="s">
        <v>65</v>
      </c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2.75">
      <c r="A15" s="51" t="s">
        <v>72</v>
      </c>
      <c r="B15" s="52"/>
      <c r="C15" s="4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.75">
      <c r="A16" s="33" t="s">
        <v>74</v>
      </c>
      <c r="B16" s="53" t="s">
        <v>73</v>
      </c>
      <c r="C16" s="46"/>
      <c r="D16" s="27"/>
      <c r="E16" s="27"/>
      <c r="F16" s="27" t="s">
        <v>66</v>
      </c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51"/>
      <c r="B17" s="52"/>
      <c r="C17" s="46"/>
      <c r="D17" s="27"/>
      <c r="E17" s="27"/>
      <c r="F17" s="27" t="s">
        <v>67</v>
      </c>
      <c r="G17" s="27"/>
      <c r="H17" s="27"/>
      <c r="I17" s="27"/>
      <c r="J17" s="27"/>
      <c r="K17" s="27"/>
      <c r="L17" s="27"/>
      <c r="M17" s="27"/>
      <c r="N17" s="27"/>
      <c r="O17" s="27"/>
    </row>
    <row r="18" spans="2:15" ht="12.75">
      <c r="B18" s="33"/>
      <c r="C18" s="3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2.75">
      <c r="A19" s="35" t="s">
        <v>78</v>
      </c>
      <c r="B19" s="29"/>
      <c r="C19" s="3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2:15" ht="12.75">
      <c r="B20" s="43" t="s">
        <v>75</v>
      </c>
      <c r="C20" s="42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2.75">
      <c r="A21" s="44" t="s">
        <v>76</v>
      </c>
      <c r="B21" s="45"/>
      <c r="C21" s="4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2.75">
      <c r="A22" s="39"/>
      <c r="B22" s="47" t="s">
        <v>77</v>
      </c>
      <c r="C22" s="4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2.75">
      <c r="A23" s="40"/>
      <c r="B23" s="40"/>
      <c r="C23" s="4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2:15" ht="12.75">
      <c r="B24" s="31"/>
      <c r="C24" s="3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 ht="12.75">
      <c r="B25" s="31"/>
      <c r="C25" s="3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2:15" ht="12.75">
      <c r="B26" s="31"/>
      <c r="C26" s="3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2:15" ht="12.75">
      <c r="B27" s="31"/>
      <c r="C27" s="3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2:15" ht="12.75">
      <c r="B28" s="31"/>
      <c r="C28" s="3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2:15" ht="12.75">
      <c r="B29" s="31"/>
      <c r="C29" s="3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2:15" ht="12.75">
      <c r="B30" s="31"/>
      <c r="C30" s="3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2:15" ht="12.75">
      <c r="B31" s="31"/>
      <c r="C31" s="3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2:15" ht="12.75">
      <c r="B32" s="31"/>
      <c r="C32" s="3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12.75">
      <c r="B33" s="31"/>
      <c r="C33" s="3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ht="12.75">
      <c r="B34" s="31"/>
      <c r="C34" s="3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2.75">
      <c r="B35" s="31"/>
      <c r="C35" s="3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ht="12.75">
      <c r="B36" s="31"/>
      <c r="C36" s="3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ht="12.75">
      <c r="B37" s="31"/>
      <c r="C37" s="3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5" ht="12.75">
      <c r="B38" s="31"/>
      <c r="C38" s="3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5" ht="12.75">
      <c r="B39" s="31"/>
      <c r="C39" s="3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ht="12.75">
      <c r="B40" s="31"/>
      <c r="C40" s="3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4:15" ht="12.7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</sheetData>
  <sheetProtection/>
  <mergeCells count="9">
    <mergeCell ref="A21:C21"/>
    <mergeCell ref="B22:C22"/>
    <mergeCell ref="E8:K8"/>
    <mergeCell ref="A12:C12"/>
    <mergeCell ref="B16:C16"/>
    <mergeCell ref="E10:K10"/>
    <mergeCell ref="A15:C15"/>
    <mergeCell ref="A17:C17"/>
    <mergeCell ref="A14:C14"/>
  </mergeCells>
  <hyperlinks>
    <hyperlink ref="B16" r:id="rId1" display="Web: www.uky.edu/Ag/AgEcon/"/>
    <hyperlink ref="B22" r:id="rId2" display="aecwww@uky.edu"/>
    <hyperlink ref="B22:C22" r:id="rId3" display="aecwww@uky.edu"/>
    <hyperlink ref="B20:C20" r:id="rId4" display="lmeyer@uky.edu"/>
  </hyperlinks>
  <printOptions/>
  <pageMargins left="0.75" right="0.75" top="1" bottom="1" header="0.5" footer="0.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75" zoomScaleNormal="75" zoomScalePageLayoutView="0" workbookViewId="0" topLeftCell="A1">
      <selection activeCell="L12" sqref="L12"/>
    </sheetView>
  </sheetViews>
  <sheetFormatPr defaultColWidth="6.8515625" defaultRowHeight="12.75"/>
  <cols>
    <col min="1" max="1" width="17.421875" style="4" customWidth="1"/>
    <col min="2" max="2" width="4.140625" style="4" customWidth="1"/>
    <col min="3" max="3" width="8.421875" style="4" customWidth="1"/>
    <col min="4" max="4" width="10.8515625" style="4" customWidth="1"/>
    <col min="5" max="5" width="10.140625" style="4" customWidth="1"/>
    <col min="6" max="6" width="4.57421875" style="4" customWidth="1"/>
    <col min="7" max="7" width="9.28125" style="4" customWidth="1"/>
    <col min="8" max="8" width="10.140625" style="4" customWidth="1"/>
    <col min="9" max="11" width="7.00390625" style="4" customWidth="1"/>
    <col min="12" max="12" width="9.7109375" style="4" customWidth="1"/>
    <col min="13" max="13" width="8.8515625" style="4" customWidth="1"/>
    <col min="14" max="14" width="4.140625" style="4" customWidth="1"/>
    <col min="15" max="15" width="8.28125" style="4" customWidth="1"/>
    <col min="16" max="16" width="6.140625" style="4" customWidth="1"/>
    <col min="17" max="17" width="8.8515625" style="4" customWidth="1"/>
    <col min="18" max="18" width="6.140625" style="4" customWidth="1"/>
    <col min="19" max="19" width="8.00390625" style="4" customWidth="1"/>
    <col min="20" max="20" width="6.140625" style="4" customWidth="1"/>
    <col min="21" max="21" width="8.8515625" style="4" customWidth="1"/>
    <col min="22" max="23" width="7.00390625" style="4" customWidth="1"/>
    <col min="24" max="24" width="15.57421875" style="4" customWidth="1"/>
    <col min="25" max="26" width="7.00390625" style="4" customWidth="1"/>
    <col min="27" max="39" width="6.140625" style="4" customWidth="1"/>
    <col min="40" max="255" width="7.00390625" style="4" customWidth="1"/>
    <col min="256" max="16384" width="6.8515625" style="5" customWidth="1"/>
  </cols>
  <sheetData>
    <row r="1" spans="1:8" ht="15">
      <c r="A1" s="1" t="s">
        <v>0</v>
      </c>
      <c r="B1" s="2"/>
      <c r="C1" s="2"/>
      <c r="D1" s="2"/>
      <c r="E1" s="2"/>
      <c r="F1" s="2" t="s">
        <v>1</v>
      </c>
      <c r="G1" s="2"/>
      <c r="H1" s="3"/>
    </row>
    <row r="2" spans="1:8" ht="15">
      <c r="A2" s="6" t="s">
        <v>2</v>
      </c>
      <c r="B2" s="6"/>
      <c r="C2" s="6"/>
      <c r="D2" s="6"/>
      <c r="E2" s="6"/>
      <c r="F2" s="6" t="s">
        <v>3</v>
      </c>
      <c r="G2" s="6"/>
      <c r="H2" s="7" t="s">
        <v>4</v>
      </c>
    </row>
    <row r="3" spans="1:8" ht="15">
      <c r="A3" s="8" t="s">
        <v>4</v>
      </c>
      <c r="B3" s="8" t="s">
        <v>4</v>
      </c>
      <c r="C3" s="8" t="s">
        <v>4</v>
      </c>
      <c r="D3" s="8"/>
      <c r="E3" s="9" t="s">
        <v>5</v>
      </c>
      <c r="F3" s="8" t="s">
        <v>6</v>
      </c>
      <c r="G3" s="8" t="s">
        <v>7</v>
      </c>
      <c r="H3" s="8" t="s">
        <v>8</v>
      </c>
    </row>
    <row r="4" spans="1:8" ht="15">
      <c r="A4" s="7" t="s">
        <v>9</v>
      </c>
      <c r="B4" s="7"/>
      <c r="C4" s="7"/>
      <c r="D4" s="7"/>
      <c r="E4" s="10">
        <v>1.5</v>
      </c>
      <c r="F4" s="7"/>
      <c r="G4" s="7"/>
      <c r="H4" s="7"/>
    </row>
    <row r="5" spans="1:12" ht="15">
      <c r="A5" s="7" t="s">
        <v>10</v>
      </c>
      <c r="B5" s="7"/>
      <c r="C5" s="7"/>
      <c r="D5" s="7"/>
      <c r="E5" s="10">
        <v>0.1</v>
      </c>
      <c r="F5" s="7"/>
      <c r="G5" s="7"/>
      <c r="H5" s="7"/>
      <c r="L5" s="11"/>
    </row>
    <row r="6" spans="1:12" ht="15">
      <c r="A6" s="7" t="s">
        <v>11</v>
      </c>
      <c r="B6" s="7"/>
      <c r="C6" s="7"/>
      <c r="D6" s="7"/>
      <c r="E6" s="10">
        <v>0.15</v>
      </c>
      <c r="F6" s="7"/>
      <c r="G6" s="7"/>
      <c r="H6" s="7"/>
      <c r="L6" s="11"/>
    </row>
    <row r="7" spans="1:12" ht="15">
      <c r="A7" s="7" t="s">
        <v>12</v>
      </c>
      <c r="B7" s="7"/>
      <c r="C7" s="7"/>
      <c r="D7" s="7"/>
      <c r="E7" s="10">
        <v>0.03</v>
      </c>
      <c r="F7" s="7"/>
      <c r="G7" s="7"/>
      <c r="H7" s="7"/>
      <c r="L7" s="11"/>
    </row>
    <row r="8" spans="1:12" ht="15">
      <c r="A8" s="7" t="s">
        <v>13</v>
      </c>
      <c r="B8" s="7"/>
      <c r="C8" s="7"/>
      <c r="D8" s="7"/>
      <c r="E8" s="10">
        <v>0.4</v>
      </c>
      <c r="F8" s="7"/>
      <c r="G8" s="7"/>
      <c r="H8" s="7"/>
      <c r="L8" s="11"/>
    </row>
    <row r="9" spans="1:12" ht="15">
      <c r="A9" s="12" t="s">
        <v>14</v>
      </c>
      <c r="B9" s="7"/>
      <c r="C9" s="7"/>
      <c r="D9" s="7"/>
      <c r="E9" s="13"/>
      <c r="F9" s="7"/>
      <c r="G9" s="7" t="s">
        <v>4</v>
      </c>
      <c r="H9" s="7" t="s">
        <v>4</v>
      </c>
      <c r="L9" s="11"/>
    </row>
    <row r="10" spans="1:8" ht="15">
      <c r="A10" s="7" t="s">
        <v>4</v>
      </c>
      <c r="B10" s="7" t="s">
        <v>4</v>
      </c>
      <c r="C10" s="7" t="s">
        <v>15</v>
      </c>
      <c r="D10" s="7" t="s">
        <v>16</v>
      </c>
      <c r="E10" s="13" t="s">
        <v>4</v>
      </c>
      <c r="F10" s="7" t="s">
        <v>4</v>
      </c>
      <c r="G10" s="7" t="s">
        <v>4</v>
      </c>
      <c r="H10" s="7" t="s">
        <v>4</v>
      </c>
    </row>
    <row r="11" spans="1:12" ht="15">
      <c r="A11" s="7" t="s">
        <v>17</v>
      </c>
      <c r="B11" s="7"/>
      <c r="C11" s="14">
        <f>(E4-(E5*E4)-E6)*E8</f>
        <v>0.4800000000000001</v>
      </c>
      <c r="D11" s="7">
        <v>80</v>
      </c>
      <c r="E11" s="15">
        <f>C11*D11</f>
        <v>38.400000000000006</v>
      </c>
      <c r="F11" s="7" t="s">
        <v>18</v>
      </c>
      <c r="G11" s="16">
        <v>0.7</v>
      </c>
      <c r="H11" s="17">
        <f>E11*G11</f>
        <v>26.880000000000003</v>
      </c>
      <c r="L11" s="11"/>
    </row>
    <row r="12" spans="1:12" ht="15">
      <c r="A12" s="7" t="s">
        <v>19</v>
      </c>
      <c r="B12" s="7"/>
      <c r="C12" s="14">
        <f>(E4-(E5*E4)-E6)*(1-E8)</f>
        <v>0.7200000000000001</v>
      </c>
      <c r="D12" s="7">
        <v>70</v>
      </c>
      <c r="E12" s="15">
        <f>C12*D12</f>
        <v>50.400000000000006</v>
      </c>
      <c r="F12" s="7" t="s">
        <v>18</v>
      </c>
      <c r="G12" s="6">
        <v>0.9</v>
      </c>
      <c r="H12" s="7">
        <f>E12*G12</f>
        <v>45.36000000000001</v>
      </c>
      <c r="L12" s="11"/>
    </row>
    <row r="13" spans="1:12" ht="15">
      <c r="A13" s="7" t="s">
        <v>20</v>
      </c>
      <c r="B13" s="7"/>
      <c r="C13" s="14">
        <f>(E6-E7)</f>
        <v>0.12</v>
      </c>
      <c r="D13" s="7">
        <v>110</v>
      </c>
      <c r="E13" s="15">
        <f>C13*D13</f>
        <v>13.2</v>
      </c>
      <c r="F13" s="7" t="s">
        <v>18</v>
      </c>
      <c r="G13" s="6">
        <v>0.35</v>
      </c>
      <c r="H13" s="7">
        <f>E13*G13</f>
        <v>4.619999999999999</v>
      </c>
      <c r="L13" s="11"/>
    </row>
    <row r="14" spans="1:8" ht="15">
      <c r="A14" s="18" t="s">
        <v>21</v>
      </c>
      <c r="B14" s="18"/>
      <c r="C14" s="18"/>
      <c r="D14" s="18"/>
      <c r="E14" s="19"/>
      <c r="F14" s="18" t="s">
        <v>4</v>
      </c>
      <c r="G14" s="18" t="s">
        <v>4</v>
      </c>
      <c r="H14" s="20">
        <f>SUM(H11:H13)</f>
        <v>76.86000000000001</v>
      </c>
    </row>
    <row r="15" spans="1:8" ht="15">
      <c r="A15" s="7" t="s">
        <v>4</v>
      </c>
      <c r="B15" s="7" t="s">
        <v>4</v>
      </c>
      <c r="C15" s="7" t="s">
        <v>4</v>
      </c>
      <c r="D15" s="7" t="s">
        <v>4</v>
      </c>
      <c r="E15" s="13" t="s">
        <v>4</v>
      </c>
      <c r="F15" s="7" t="s">
        <v>4</v>
      </c>
      <c r="G15" s="7" t="s">
        <v>4</v>
      </c>
      <c r="H15" s="7" t="s">
        <v>4</v>
      </c>
    </row>
    <row r="16" spans="1:8" ht="15" hidden="1">
      <c r="A16" s="4" t="s">
        <v>4</v>
      </c>
      <c r="B16" s="4" t="s">
        <v>4</v>
      </c>
      <c r="C16" s="4" t="s">
        <v>4</v>
      </c>
      <c r="D16" s="4" t="s">
        <v>4</v>
      </c>
      <c r="E16" s="21" t="s">
        <v>4</v>
      </c>
      <c r="F16" s="4" t="s">
        <v>4</v>
      </c>
      <c r="G16" s="4" t="s">
        <v>4</v>
      </c>
      <c r="H16" s="4" t="s">
        <v>4</v>
      </c>
    </row>
    <row r="17" spans="1:8" ht="15">
      <c r="A17" s="12" t="s">
        <v>22</v>
      </c>
      <c r="B17" s="7"/>
      <c r="C17" s="7"/>
      <c r="D17" s="7"/>
      <c r="E17" s="13" t="s">
        <v>4</v>
      </c>
      <c r="F17" s="7"/>
      <c r="G17" s="7" t="s">
        <v>4</v>
      </c>
      <c r="H17" s="7" t="s">
        <v>4</v>
      </c>
    </row>
    <row r="18" spans="1:8" ht="15">
      <c r="A18" s="7" t="s">
        <v>23</v>
      </c>
      <c r="B18" s="7"/>
      <c r="C18" s="7"/>
      <c r="D18" s="7" t="s">
        <v>4</v>
      </c>
      <c r="E18" s="7">
        <v>1</v>
      </c>
      <c r="F18" s="7" t="s">
        <v>24</v>
      </c>
      <c r="G18" s="17">
        <v>5</v>
      </c>
      <c r="H18" s="17">
        <f aca="true" t="shared" si="0" ref="H18:H29">E18*G18</f>
        <v>5</v>
      </c>
    </row>
    <row r="19" spans="1:8" ht="15">
      <c r="A19" s="7" t="s">
        <v>25</v>
      </c>
      <c r="B19" s="7"/>
      <c r="C19" s="7"/>
      <c r="D19" s="7"/>
      <c r="E19" s="7">
        <v>0.28</v>
      </c>
      <c r="F19" s="7" t="s">
        <v>26</v>
      </c>
      <c r="G19" s="7">
        <v>40</v>
      </c>
      <c r="H19" s="7">
        <f t="shared" si="0"/>
        <v>11.200000000000001</v>
      </c>
    </row>
    <row r="20" spans="1:8" ht="15">
      <c r="A20" s="7" t="s">
        <v>27</v>
      </c>
      <c r="B20" s="7"/>
      <c r="C20" s="7"/>
      <c r="D20" s="7" t="s">
        <v>4</v>
      </c>
      <c r="E20" s="13">
        <v>0.5</v>
      </c>
      <c r="F20" s="7" t="s">
        <v>28</v>
      </c>
      <c r="G20" s="7">
        <v>3</v>
      </c>
      <c r="H20" s="7">
        <f t="shared" si="0"/>
        <v>1.5</v>
      </c>
    </row>
    <row r="21" spans="1:8" ht="15">
      <c r="A21" s="7" t="s">
        <v>29</v>
      </c>
      <c r="B21" s="7"/>
      <c r="C21" s="7"/>
      <c r="D21" s="7"/>
      <c r="E21" s="13">
        <v>0</v>
      </c>
      <c r="F21" s="7" t="s">
        <v>18</v>
      </c>
      <c r="G21" s="7">
        <v>0.1</v>
      </c>
      <c r="H21" s="7">
        <f t="shared" si="0"/>
        <v>0</v>
      </c>
    </row>
    <row r="22" spans="1:8" ht="15">
      <c r="A22" s="7" t="s">
        <v>30</v>
      </c>
      <c r="B22" s="7"/>
      <c r="C22" s="7"/>
      <c r="D22" s="7"/>
      <c r="E22" s="13">
        <v>20.1</v>
      </c>
      <c r="F22" s="7" t="s">
        <v>18</v>
      </c>
      <c r="G22" s="7">
        <v>0.18</v>
      </c>
      <c r="H22" s="7">
        <f t="shared" si="0"/>
        <v>3.6180000000000003</v>
      </c>
    </row>
    <row r="23" spans="1:8" ht="15">
      <c r="A23" s="7" t="s">
        <v>31</v>
      </c>
      <c r="B23" s="7"/>
      <c r="C23" s="7"/>
      <c r="D23" s="7"/>
      <c r="E23" s="13">
        <v>1</v>
      </c>
      <c r="F23" s="7" t="s">
        <v>32</v>
      </c>
      <c r="G23" s="7">
        <v>6</v>
      </c>
      <c r="H23" s="7">
        <f t="shared" si="0"/>
        <v>6</v>
      </c>
    </row>
    <row r="24" spans="1:8" ht="15">
      <c r="A24" s="7" t="s">
        <v>33</v>
      </c>
      <c r="B24" s="7"/>
      <c r="C24" s="7"/>
      <c r="D24" s="7"/>
      <c r="E24" s="13">
        <v>1</v>
      </c>
      <c r="F24" s="7" t="s">
        <v>32</v>
      </c>
      <c r="G24" s="7">
        <v>7</v>
      </c>
      <c r="H24" s="7">
        <f t="shared" si="0"/>
        <v>7</v>
      </c>
    </row>
    <row r="25" spans="1:8" ht="15">
      <c r="A25" s="7" t="s">
        <v>34</v>
      </c>
      <c r="B25" s="7"/>
      <c r="C25" s="7"/>
      <c r="D25" s="7"/>
      <c r="E25" s="13">
        <v>0</v>
      </c>
      <c r="F25" s="7" t="s">
        <v>32</v>
      </c>
      <c r="G25" s="7">
        <v>2</v>
      </c>
      <c r="H25" s="7">
        <f t="shared" si="0"/>
        <v>0</v>
      </c>
    </row>
    <row r="26" spans="1:8" ht="15">
      <c r="A26" s="7" t="s">
        <v>35</v>
      </c>
      <c r="B26" s="7"/>
      <c r="C26" s="7"/>
      <c r="D26" s="7"/>
      <c r="E26" s="7">
        <f>C11+C12+C13</f>
        <v>1.3200000000000003</v>
      </c>
      <c r="F26" s="7" t="s">
        <v>32</v>
      </c>
      <c r="G26" s="7">
        <v>5</v>
      </c>
      <c r="H26" s="7">
        <f t="shared" si="0"/>
        <v>6.600000000000001</v>
      </c>
    </row>
    <row r="27" spans="1:8" ht="15">
      <c r="A27" s="7" t="s">
        <v>36</v>
      </c>
      <c r="B27" s="7"/>
      <c r="C27" s="7"/>
      <c r="D27" s="7"/>
      <c r="E27" s="13">
        <v>1</v>
      </c>
      <c r="F27" s="7" t="s">
        <v>32</v>
      </c>
      <c r="G27" s="7">
        <v>2</v>
      </c>
      <c r="H27" s="7">
        <f t="shared" si="0"/>
        <v>2</v>
      </c>
    </row>
    <row r="28" spans="1:8" ht="15">
      <c r="A28" s="7" t="s">
        <v>37</v>
      </c>
      <c r="B28" s="7"/>
      <c r="C28" s="7" t="s">
        <v>4</v>
      </c>
      <c r="D28" s="7" t="s">
        <v>4</v>
      </c>
      <c r="E28" s="13">
        <v>0</v>
      </c>
      <c r="F28" s="7" t="s">
        <v>32</v>
      </c>
      <c r="G28" s="7">
        <v>0</v>
      </c>
      <c r="H28" s="7">
        <f t="shared" si="0"/>
        <v>0</v>
      </c>
    </row>
    <row r="29" spans="1:8" ht="15">
      <c r="A29" s="7" t="s">
        <v>38</v>
      </c>
      <c r="B29" s="7"/>
      <c r="C29" s="7"/>
      <c r="D29" s="7"/>
      <c r="E29" s="7">
        <f>SUM(H18:H28)</f>
        <v>42.918000000000006</v>
      </c>
      <c r="F29" s="7" t="s">
        <v>39</v>
      </c>
      <c r="G29" s="22">
        <v>0.05</v>
      </c>
      <c r="H29" s="7">
        <f t="shared" si="0"/>
        <v>2.1459000000000006</v>
      </c>
    </row>
    <row r="30" spans="1:8" ht="15">
      <c r="A30" s="18" t="s">
        <v>40</v>
      </c>
      <c r="B30" s="18"/>
      <c r="C30" s="18"/>
      <c r="D30" s="18"/>
      <c r="E30" s="18"/>
      <c r="F30" s="18"/>
      <c r="G30" s="18"/>
      <c r="H30" s="20">
        <f>SUM(H18:H29)</f>
        <v>45.063900000000004</v>
      </c>
    </row>
    <row r="31" spans="1:8" ht="15">
      <c r="A31" s="7"/>
      <c r="B31" s="7"/>
      <c r="C31" s="7"/>
      <c r="D31" s="7"/>
      <c r="E31" s="7"/>
      <c r="F31" s="7"/>
      <c r="G31" s="7"/>
      <c r="H31" s="17"/>
    </row>
    <row r="32" spans="1:8" ht="15">
      <c r="A32" s="12" t="s">
        <v>41</v>
      </c>
      <c r="B32" s="7"/>
      <c r="C32" s="7"/>
      <c r="D32" s="7"/>
      <c r="E32" s="7"/>
      <c r="F32" s="7"/>
      <c r="G32" s="7"/>
      <c r="H32" s="17">
        <f>(H14-H30)</f>
        <v>31.79610000000001</v>
      </c>
    </row>
    <row r="33" spans="1:8" ht="15">
      <c r="A33" s="7"/>
      <c r="B33" s="7"/>
      <c r="C33" s="7"/>
      <c r="D33" s="7"/>
      <c r="E33" s="13"/>
      <c r="F33" s="7"/>
      <c r="G33" s="7"/>
      <c r="H33" s="7"/>
    </row>
    <row r="34" spans="1:8" ht="15">
      <c r="A34" s="7" t="s">
        <v>42</v>
      </c>
      <c r="B34" s="7"/>
      <c r="C34" s="7"/>
      <c r="D34" s="7"/>
      <c r="E34" s="7"/>
      <c r="F34" s="7"/>
      <c r="G34" s="7"/>
      <c r="H34" s="17">
        <f>((H30-(H11+H13))/E12)</f>
        <v>0.26912500000000006</v>
      </c>
    </row>
    <row r="35" spans="1:8" ht="15">
      <c r="A35" s="7"/>
      <c r="B35" s="7"/>
      <c r="C35" s="7"/>
      <c r="D35" s="7"/>
      <c r="E35" s="7"/>
      <c r="F35" s="7"/>
      <c r="G35" s="7"/>
      <c r="H35" s="17"/>
    </row>
    <row r="36" spans="1:8" ht="15">
      <c r="A36" s="12" t="s">
        <v>43</v>
      </c>
      <c r="B36" s="7"/>
      <c r="C36" s="7"/>
      <c r="D36" s="7"/>
      <c r="E36" s="7"/>
      <c r="F36" s="7"/>
      <c r="G36" s="7"/>
      <c r="H36" s="7"/>
    </row>
    <row r="37" spans="1:8" ht="15">
      <c r="A37" s="7" t="s">
        <v>44</v>
      </c>
      <c r="B37" s="7"/>
      <c r="C37" s="7"/>
      <c r="D37" s="7"/>
      <c r="E37" s="7"/>
      <c r="F37" s="7"/>
      <c r="G37" s="7"/>
      <c r="H37" s="17">
        <v>3</v>
      </c>
    </row>
    <row r="38" spans="1:8" ht="15">
      <c r="A38" s="7" t="s">
        <v>45</v>
      </c>
      <c r="B38" s="7"/>
      <c r="C38" s="7"/>
      <c r="D38" s="7"/>
      <c r="E38" s="7"/>
      <c r="F38" s="7"/>
      <c r="G38" s="7"/>
      <c r="H38" s="7">
        <v>1</v>
      </c>
    </row>
    <row r="39" spans="1:8" ht="15">
      <c r="A39" s="7" t="s">
        <v>46</v>
      </c>
      <c r="B39" s="7"/>
      <c r="C39" s="7"/>
      <c r="D39" s="7"/>
      <c r="E39" s="13">
        <v>3</v>
      </c>
      <c r="F39" s="7" t="s">
        <v>47</v>
      </c>
      <c r="G39" s="7">
        <v>8.5</v>
      </c>
      <c r="H39" s="7">
        <f>(E39*G39)</f>
        <v>25.5</v>
      </c>
    </row>
    <row r="40" spans="1:8" ht="15">
      <c r="A40" s="18" t="s">
        <v>48</v>
      </c>
      <c r="B40" s="18"/>
      <c r="C40" s="18"/>
      <c r="D40" s="18"/>
      <c r="E40" s="18"/>
      <c r="F40" s="18"/>
      <c r="G40" s="18"/>
      <c r="H40" s="20">
        <f>SUM(H37:H39)</f>
        <v>29.5</v>
      </c>
    </row>
    <row r="41" spans="1:8" ht="15">
      <c r="A41" s="7"/>
      <c r="B41" s="7"/>
      <c r="C41" s="7"/>
      <c r="D41" s="7"/>
      <c r="E41" s="7"/>
      <c r="F41" s="7"/>
      <c r="G41" s="7"/>
      <c r="H41" s="7"/>
    </row>
    <row r="42" spans="1:8" ht="15">
      <c r="A42" s="23" t="s">
        <v>49</v>
      </c>
      <c r="B42" s="23"/>
      <c r="C42" s="23"/>
      <c r="D42" s="23"/>
      <c r="E42" s="23"/>
      <c r="F42" s="23"/>
      <c r="G42" s="23"/>
      <c r="H42" s="24">
        <f>(H30+H40)</f>
        <v>74.5639</v>
      </c>
    </row>
    <row r="43" spans="1:8" ht="15">
      <c r="A43" s="23" t="s">
        <v>50</v>
      </c>
      <c r="B43" s="23"/>
      <c r="C43" s="23"/>
      <c r="D43" s="23"/>
      <c r="E43" s="23"/>
      <c r="F43" s="23"/>
      <c r="G43" s="23"/>
      <c r="H43" s="24">
        <f>((H42-(H11+H13))/E12)</f>
        <v>0.8544424603174603</v>
      </c>
    </row>
    <row r="44" spans="1:8" ht="15">
      <c r="A44" s="25" t="s">
        <v>51</v>
      </c>
      <c r="B44" s="23"/>
      <c r="C44" s="23"/>
      <c r="D44" s="23"/>
      <c r="E44" s="23"/>
      <c r="F44" s="23"/>
      <c r="G44" s="23"/>
      <c r="H44" s="24">
        <f>(H14-H42)</f>
        <v>2.29610000000001</v>
      </c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2:8" ht="15">
      <c r="B46" s="3"/>
      <c r="C46" s="3"/>
      <c r="D46" s="3"/>
      <c r="E46" s="26" t="s">
        <v>52</v>
      </c>
      <c r="F46" s="26"/>
      <c r="G46" s="26"/>
      <c r="H46" s="3"/>
    </row>
    <row r="47" spans="2:8" ht="15">
      <c r="B47" s="3"/>
      <c r="C47" s="3"/>
      <c r="D47" s="3"/>
      <c r="E47" s="26" t="s">
        <v>53</v>
      </c>
      <c r="F47" s="26"/>
      <c r="G47" s="26"/>
      <c r="H47" s="3"/>
    </row>
    <row r="48" spans="2:8" ht="15">
      <c r="B48" s="3"/>
      <c r="C48" s="3"/>
      <c r="D48" s="3"/>
      <c r="E48" s="26" t="s">
        <v>54</v>
      </c>
      <c r="F48" s="26"/>
      <c r="G48" s="26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75" zoomScaleNormal="75" zoomScalePageLayoutView="0" workbookViewId="0" topLeftCell="A1">
      <selection activeCell="L20" sqref="L20"/>
    </sheetView>
  </sheetViews>
  <sheetFormatPr defaultColWidth="6.8515625" defaultRowHeight="12.75"/>
  <cols>
    <col min="1" max="1" width="17.421875" style="4" customWidth="1"/>
    <col min="2" max="2" width="4.140625" style="4" customWidth="1"/>
    <col min="3" max="3" width="7.57421875" style="4" customWidth="1"/>
    <col min="4" max="4" width="0.71875" style="4" customWidth="1"/>
    <col min="5" max="5" width="10.140625" style="4" customWidth="1"/>
    <col min="6" max="6" width="4.57421875" style="4" customWidth="1"/>
    <col min="7" max="7" width="9.28125" style="4" customWidth="1"/>
    <col min="8" max="8" width="10.140625" style="4" customWidth="1"/>
    <col min="9" max="11" width="7.00390625" style="4" customWidth="1"/>
    <col min="12" max="12" width="9.7109375" style="4" customWidth="1"/>
    <col min="13" max="13" width="8.8515625" style="4" customWidth="1"/>
    <col min="14" max="14" width="4.140625" style="4" customWidth="1"/>
    <col min="15" max="15" width="8.28125" style="4" customWidth="1"/>
    <col min="16" max="16" width="6.140625" style="4" customWidth="1"/>
    <col min="17" max="17" width="8.8515625" style="4" customWidth="1"/>
    <col min="18" max="18" width="6.140625" style="4" customWidth="1"/>
    <col min="19" max="19" width="8.00390625" style="4" customWidth="1"/>
    <col min="20" max="20" width="6.140625" style="4" customWidth="1"/>
    <col min="21" max="21" width="8.8515625" style="4" customWidth="1"/>
    <col min="22" max="23" width="7.00390625" style="4" customWidth="1"/>
    <col min="24" max="24" width="15.57421875" style="4" customWidth="1"/>
    <col min="25" max="26" width="7.00390625" style="4" customWidth="1"/>
    <col min="27" max="39" width="6.140625" style="4" customWidth="1"/>
    <col min="40" max="255" width="7.00390625" style="4" customWidth="1"/>
    <col min="256" max="16384" width="6.8515625" style="5" customWidth="1"/>
  </cols>
  <sheetData>
    <row r="1" spans="1:8" ht="15">
      <c r="A1" s="1" t="s">
        <v>0</v>
      </c>
      <c r="B1" s="2"/>
      <c r="C1" s="2"/>
      <c r="D1" s="2"/>
      <c r="E1" s="2"/>
      <c r="F1" s="2" t="s">
        <v>55</v>
      </c>
      <c r="G1" s="2"/>
      <c r="H1" s="3"/>
    </row>
    <row r="2" spans="1:8" ht="15">
      <c r="A2" s="6" t="s">
        <v>2</v>
      </c>
      <c r="B2" s="6"/>
      <c r="C2" s="6"/>
      <c r="D2" s="6"/>
      <c r="E2" s="6"/>
      <c r="F2" s="6" t="s">
        <v>56</v>
      </c>
      <c r="G2" s="6"/>
      <c r="H2" s="7"/>
    </row>
    <row r="3" spans="1:8" ht="15">
      <c r="A3" s="8" t="s">
        <v>4</v>
      </c>
      <c r="B3" s="8" t="s">
        <v>4</v>
      </c>
      <c r="C3" s="8" t="s">
        <v>4</v>
      </c>
      <c r="D3" s="8"/>
      <c r="E3" s="9" t="s">
        <v>5</v>
      </c>
      <c r="F3" s="8" t="s">
        <v>6</v>
      </c>
      <c r="G3" s="8" t="s">
        <v>7</v>
      </c>
      <c r="H3" s="8" t="s">
        <v>8</v>
      </c>
    </row>
    <row r="4" spans="1:8" ht="15">
      <c r="A4" s="7" t="s">
        <v>9</v>
      </c>
      <c r="B4" s="7"/>
      <c r="C4" s="7"/>
      <c r="D4" s="7"/>
      <c r="E4" s="10">
        <v>1.8</v>
      </c>
      <c r="F4" s="7"/>
      <c r="G4" s="7"/>
      <c r="H4" s="7"/>
    </row>
    <row r="5" spans="1:12" ht="15">
      <c r="A5" s="7" t="s">
        <v>10</v>
      </c>
      <c r="B5" s="7"/>
      <c r="C5" s="7"/>
      <c r="D5" s="7"/>
      <c r="E5" s="10">
        <v>0.1</v>
      </c>
      <c r="F5" s="7"/>
      <c r="G5" s="7"/>
      <c r="H5" s="7"/>
      <c r="L5" s="11"/>
    </row>
    <row r="6" spans="1:12" ht="15">
      <c r="A6" s="7" t="s">
        <v>11</v>
      </c>
      <c r="B6" s="7"/>
      <c r="C6" s="7"/>
      <c r="D6" s="7"/>
      <c r="E6" s="10">
        <v>0.15</v>
      </c>
      <c r="F6" s="7"/>
      <c r="G6" s="7"/>
      <c r="H6" s="7"/>
      <c r="L6" s="11"/>
    </row>
    <row r="7" spans="1:12" ht="15">
      <c r="A7" s="7" t="s">
        <v>12</v>
      </c>
      <c r="B7" s="7"/>
      <c r="C7" s="7"/>
      <c r="D7" s="7"/>
      <c r="E7" s="10">
        <v>0.03</v>
      </c>
      <c r="F7" s="7"/>
      <c r="G7" s="7"/>
      <c r="H7" s="7"/>
      <c r="L7" s="11"/>
    </row>
    <row r="8" spans="1:12" ht="15">
      <c r="A8" s="7" t="s">
        <v>57</v>
      </c>
      <c r="B8" s="7"/>
      <c r="C8" s="7"/>
      <c r="D8" s="7"/>
      <c r="E8" s="10">
        <v>0.2</v>
      </c>
      <c r="F8" s="7"/>
      <c r="G8" s="7"/>
      <c r="H8" s="7"/>
      <c r="L8" s="11"/>
    </row>
    <row r="9" spans="1:12" ht="15">
      <c r="A9" s="12" t="s">
        <v>14</v>
      </c>
      <c r="B9" s="7"/>
      <c r="C9" s="7"/>
      <c r="D9" s="7"/>
      <c r="E9" s="13"/>
      <c r="F9" s="7"/>
      <c r="G9" s="7" t="s">
        <v>4</v>
      </c>
      <c r="H9" s="7" t="s">
        <v>4</v>
      </c>
      <c r="L9" s="11"/>
    </row>
    <row r="10" spans="1:8" ht="15">
      <c r="A10" s="7" t="s">
        <v>4</v>
      </c>
      <c r="B10" s="7" t="s">
        <v>4</v>
      </c>
      <c r="C10" s="7" t="s">
        <v>15</v>
      </c>
      <c r="D10" s="7" t="s">
        <v>16</v>
      </c>
      <c r="E10" s="13" t="s">
        <v>4</v>
      </c>
      <c r="F10" s="7" t="s">
        <v>4</v>
      </c>
      <c r="G10" s="7" t="s">
        <v>4</v>
      </c>
      <c r="H10" s="7" t="s">
        <v>4</v>
      </c>
    </row>
    <row r="11" spans="1:12" ht="15">
      <c r="A11" s="7" t="s">
        <v>58</v>
      </c>
      <c r="B11" s="7"/>
      <c r="C11" s="14">
        <f>(E4-(E5*E4)-E6)*E8</f>
        <v>0.29400000000000004</v>
      </c>
      <c r="D11" s="7">
        <v>90</v>
      </c>
      <c r="E11" s="15">
        <f>C11*D11</f>
        <v>26.460000000000004</v>
      </c>
      <c r="F11" s="7" t="s">
        <v>18</v>
      </c>
      <c r="G11" s="16">
        <v>0.8</v>
      </c>
      <c r="H11" s="17">
        <f>E11*G11</f>
        <v>21.168000000000006</v>
      </c>
      <c r="L11" s="11"/>
    </row>
    <row r="12" spans="1:12" ht="15">
      <c r="A12" s="7" t="s">
        <v>59</v>
      </c>
      <c r="B12" s="7"/>
      <c r="C12" s="14">
        <f>(E4-(E5*E4)-E6)*(1-E8)</f>
        <v>1.1760000000000002</v>
      </c>
      <c r="D12" s="7">
        <v>65</v>
      </c>
      <c r="E12" s="15">
        <f>C12*D12</f>
        <v>76.44000000000001</v>
      </c>
      <c r="F12" s="7" t="s">
        <v>18</v>
      </c>
      <c r="G12" s="6">
        <v>0.9</v>
      </c>
      <c r="H12" s="7">
        <f>E12*G12</f>
        <v>68.796</v>
      </c>
      <c r="L12" s="11"/>
    </row>
    <row r="13" spans="1:12" ht="15">
      <c r="A13" s="7" t="s">
        <v>20</v>
      </c>
      <c r="B13" s="7"/>
      <c r="C13" s="14">
        <f>(E6-E7)</f>
        <v>0.12</v>
      </c>
      <c r="D13" s="7">
        <v>110</v>
      </c>
      <c r="E13" s="15">
        <f>C13*D13</f>
        <v>13.2</v>
      </c>
      <c r="F13" s="7" t="s">
        <v>18</v>
      </c>
      <c r="G13" s="6">
        <v>0.35</v>
      </c>
      <c r="H13" s="7">
        <f>E13*G13</f>
        <v>4.619999999999999</v>
      </c>
      <c r="L13" s="11"/>
    </row>
    <row r="14" spans="1:8" ht="15">
      <c r="A14" s="18" t="s">
        <v>21</v>
      </c>
      <c r="B14" s="18"/>
      <c r="C14" s="18"/>
      <c r="D14" s="18"/>
      <c r="E14" s="19"/>
      <c r="F14" s="18" t="s">
        <v>4</v>
      </c>
      <c r="G14" s="18" t="s">
        <v>4</v>
      </c>
      <c r="H14" s="20">
        <f>SUM(H11:H13)</f>
        <v>94.58400000000002</v>
      </c>
    </row>
    <row r="15" spans="1:8" ht="15">
      <c r="A15" s="7" t="s">
        <v>4</v>
      </c>
      <c r="B15" s="7" t="s">
        <v>4</v>
      </c>
      <c r="C15" s="7" t="s">
        <v>4</v>
      </c>
      <c r="D15" s="7" t="s">
        <v>4</v>
      </c>
      <c r="E15" s="13" t="s">
        <v>4</v>
      </c>
      <c r="F15" s="7" t="s">
        <v>4</v>
      </c>
      <c r="G15" s="7" t="s">
        <v>4</v>
      </c>
      <c r="H15" s="7" t="s">
        <v>4</v>
      </c>
    </row>
    <row r="16" spans="1:8" ht="15" hidden="1">
      <c r="A16" s="4" t="s">
        <v>4</v>
      </c>
      <c r="B16" s="4" t="s">
        <v>4</v>
      </c>
      <c r="C16" s="4" t="s">
        <v>4</v>
      </c>
      <c r="D16" s="4" t="s">
        <v>4</v>
      </c>
      <c r="E16" s="21" t="s">
        <v>4</v>
      </c>
      <c r="F16" s="4" t="s">
        <v>4</v>
      </c>
      <c r="G16" s="4" t="s">
        <v>4</v>
      </c>
      <c r="H16" s="4" t="s">
        <v>4</v>
      </c>
    </row>
    <row r="17" spans="1:8" ht="15">
      <c r="A17" s="12" t="s">
        <v>22</v>
      </c>
      <c r="B17" s="7"/>
      <c r="C17" s="7"/>
      <c r="D17" s="7"/>
      <c r="E17" s="13"/>
      <c r="F17" s="7"/>
      <c r="G17" s="7" t="s">
        <v>4</v>
      </c>
      <c r="H17" s="7" t="s">
        <v>4</v>
      </c>
    </row>
    <row r="18" spans="1:8" ht="15">
      <c r="A18" s="7" t="s">
        <v>23</v>
      </c>
      <c r="B18" s="7"/>
      <c r="C18" s="7"/>
      <c r="D18" s="7" t="s">
        <v>4</v>
      </c>
      <c r="E18" s="7">
        <v>0.5</v>
      </c>
      <c r="F18" s="7" t="s">
        <v>24</v>
      </c>
      <c r="G18" s="17">
        <v>45</v>
      </c>
      <c r="H18" s="17">
        <f aca="true" t="shared" si="0" ref="H18:H29">E18*G18</f>
        <v>22.5</v>
      </c>
    </row>
    <row r="19" spans="1:8" ht="15">
      <c r="A19" s="7" t="s">
        <v>25</v>
      </c>
      <c r="B19" s="7"/>
      <c r="C19" s="7"/>
      <c r="D19" s="7"/>
      <c r="E19" s="7">
        <v>0</v>
      </c>
      <c r="F19" s="7" t="s">
        <v>26</v>
      </c>
      <c r="G19" s="7">
        <v>70</v>
      </c>
      <c r="H19" s="7">
        <f t="shared" si="0"/>
        <v>0</v>
      </c>
    </row>
    <row r="20" spans="1:8" ht="15">
      <c r="A20" s="7" t="s">
        <v>27</v>
      </c>
      <c r="B20" s="7"/>
      <c r="C20" s="7"/>
      <c r="D20" s="7" t="s">
        <v>4</v>
      </c>
      <c r="E20" s="13">
        <v>0</v>
      </c>
      <c r="F20" s="7" t="s">
        <v>28</v>
      </c>
      <c r="G20" s="7">
        <v>2.5</v>
      </c>
      <c r="H20" s="7">
        <f t="shared" si="0"/>
        <v>0</v>
      </c>
    </row>
    <row r="21" spans="1:8" ht="15">
      <c r="A21" s="7" t="s">
        <v>29</v>
      </c>
      <c r="B21" s="7"/>
      <c r="C21" s="7"/>
      <c r="D21" s="7"/>
      <c r="E21" s="13">
        <v>0</v>
      </c>
      <c r="F21" s="7" t="s">
        <v>18</v>
      </c>
      <c r="G21" s="7">
        <v>0.1</v>
      </c>
      <c r="H21" s="7">
        <f t="shared" si="0"/>
        <v>0</v>
      </c>
    </row>
    <row r="22" spans="1:8" ht="15">
      <c r="A22" s="7" t="s">
        <v>30</v>
      </c>
      <c r="B22" s="7"/>
      <c r="C22" s="7"/>
      <c r="D22" s="7"/>
      <c r="E22" s="13">
        <v>20.1</v>
      </c>
      <c r="F22" s="7" t="s">
        <v>18</v>
      </c>
      <c r="G22" s="7">
        <v>0.18</v>
      </c>
      <c r="H22" s="7">
        <f t="shared" si="0"/>
        <v>3.6180000000000003</v>
      </c>
    </row>
    <row r="23" spans="1:8" ht="15">
      <c r="A23" s="7" t="s">
        <v>31</v>
      </c>
      <c r="B23" s="7"/>
      <c r="C23" s="7"/>
      <c r="D23" s="7"/>
      <c r="E23" s="13">
        <v>1</v>
      </c>
      <c r="F23" s="7" t="s">
        <v>32</v>
      </c>
      <c r="G23" s="7">
        <v>3</v>
      </c>
      <c r="H23" s="7">
        <f t="shared" si="0"/>
        <v>3</v>
      </c>
    </row>
    <row r="24" spans="1:8" ht="15">
      <c r="A24" s="7" t="s">
        <v>33</v>
      </c>
      <c r="B24" s="7"/>
      <c r="C24" s="7"/>
      <c r="D24" s="7"/>
      <c r="E24" s="13">
        <v>1</v>
      </c>
      <c r="F24" s="7" t="s">
        <v>32</v>
      </c>
      <c r="G24" s="7">
        <v>7</v>
      </c>
      <c r="H24" s="7">
        <f t="shared" si="0"/>
        <v>7</v>
      </c>
    </row>
    <row r="25" spans="1:8" ht="15">
      <c r="A25" s="7" t="s">
        <v>34</v>
      </c>
      <c r="B25" s="7"/>
      <c r="C25" s="7"/>
      <c r="D25" s="7"/>
      <c r="E25" s="13">
        <v>0</v>
      </c>
      <c r="F25" s="7" t="s">
        <v>32</v>
      </c>
      <c r="G25" s="7">
        <v>2</v>
      </c>
      <c r="H25" s="7">
        <f t="shared" si="0"/>
        <v>0</v>
      </c>
    </row>
    <row r="26" spans="1:8" ht="15">
      <c r="A26" s="7" t="s">
        <v>35</v>
      </c>
      <c r="B26" s="7"/>
      <c r="C26" s="7"/>
      <c r="D26" s="7"/>
      <c r="E26" s="7">
        <f>C11+C12+C13</f>
        <v>1.5900000000000003</v>
      </c>
      <c r="F26" s="7" t="s">
        <v>32</v>
      </c>
      <c r="G26" s="7">
        <v>5</v>
      </c>
      <c r="H26" s="7">
        <f t="shared" si="0"/>
        <v>7.950000000000001</v>
      </c>
    </row>
    <row r="27" spans="1:8" ht="15">
      <c r="A27" s="7" t="s">
        <v>36</v>
      </c>
      <c r="B27" s="7"/>
      <c r="C27" s="7"/>
      <c r="D27" s="7"/>
      <c r="E27" s="13">
        <v>1</v>
      </c>
      <c r="F27" s="7" t="s">
        <v>32</v>
      </c>
      <c r="G27" s="7">
        <v>5</v>
      </c>
      <c r="H27" s="7">
        <f t="shared" si="0"/>
        <v>5</v>
      </c>
    </row>
    <row r="28" spans="1:8" ht="15">
      <c r="A28" s="7" t="s">
        <v>37</v>
      </c>
      <c r="B28" s="7"/>
      <c r="C28" s="7" t="s">
        <v>4</v>
      </c>
      <c r="D28" s="7" t="s">
        <v>4</v>
      </c>
      <c r="E28" s="13">
        <v>0</v>
      </c>
      <c r="F28" s="7" t="s">
        <v>32</v>
      </c>
      <c r="G28" s="7">
        <v>0</v>
      </c>
      <c r="H28" s="7">
        <f t="shared" si="0"/>
        <v>0</v>
      </c>
    </row>
    <row r="29" spans="1:8" ht="15">
      <c r="A29" s="7" t="s">
        <v>38</v>
      </c>
      <c r="B29" s="7"/>
      <c r="C29" s="7"/>
      <c r="D29" s="7"/>
      <c r="E29" s="7">
        <f>SUM(H18:H28)</f>
        <v>49.068000000000005</v>
      </c>
      <c r="F29" s="7" t="s">
        <v>39</v>
      </c>
      <c r="G29" s="22">
        <v>0.05</v>
      </c>
      <c r="H29" s="7">
        <f t="shared" si="0"/>
        <v>2.4534000000000002</v>
      </c>
    </row>
    <row r="30" spans="1:8" ht="15">
      <c r="A30" s="18" t="s">
        <v>40</v>
      </c>
      <c r="B30" s="18"/>
      <c r="C30" s="18"/>
      <c r="D30" s="18"/>
      <c r="E30" s="18"/>
      <c r="F30" s="18"/>
      <c r="G30" s="18"/>
      <c r="H30" s="20">
        <f>SUM(H18:H29)</f>
        <v>51.52140000000001</v>
      </c>
    </row>
    <row r="31" spans="1:8" ht="15">
      <c r="A31" s="7"/>
      <c r="B31" s="7"/>
      <c r="C31" s="7"/>
      <c r="D31" s="7"/>
      <c r="E31" s="7"/>
      <c r="F31" s="7"/>
      <c r="G31" s="7"/>
      <c r="H31" s="17"/>
    </row>
    <row r="32" spans="1:8" ht="15">
      <c r="A32" s="12" t="s">
        <v>60</v>
      </c>
      <c r="B32" s="7"/>
      <c r="C32" s="7"/>
      <c r="D32" s="7"/>
      <c r="E32" s="7"/>
      <c r="F32" s="7"/>
      <c r="G32" s="7"/>
      <c r="H32" s="17">
        <f>(H14-H30)</f>
        <v>43.06260000000001</v>
      </c>
    </row>
    <row r="33" spans="1:8" ht="15">
      <c r="A33" s="7"/>
      <c r="B33" s="7"/>
      <c r="C33" s="7"/>
      <c r="D33" s="7"/>
      <c r="E33" s="13"/>
      <c r="F33" s="7"/>
      <c r="G33" s="7"/>
      <c r="H33" s="7"/>
    </row>
    <row r="34" spans="1:8" ht="15">
      <c r="A34" s="7" t="s">
        <v>42</v>
      </c>
      <c r="B34" s="7"/>
      <c r="C34" s="7"/>
      <c r="D34" s="7"/>
      <c r="E34" s="7"/>
      <c r="F34" s="7"/>
      <c r="G34" s="7"/>
      <c r="H34" s="17">
        <f>((H30-(H11+H13))/E12)</f>
        <v>0.33664835164835166</v>
      </c>
    </row>
    <row r="35" spans="1:8" ht="15">
      <c r="A35" s="7"/>
      <c r="B35" s="7"/>
      <c r="C35" s="7"/>
      <c r="D35" s="7"/>
      <c r="E35" s="7"/>
      <c r="F35" s="7"/>
      <c r="G35" s="7"/>
      <c r="H35" s="17"/>
    </row>
    <row r="36" spans="1:8" ht="15">
      <c r="A36" s="12" t="s">
        <v>43</v>
      </c>
      <c r="B36" s="7"/>
      <c r="C36" s="7"/>
      <c r="D36" s="7"/>
      <c r="E36" s="7"/>
      <c r="F36" s="7"/>
      <c r="G36" s="7"/>
      <c r="H36" s="7"/>
    </row>
    <row r="37" spans="1:8" ht="15">
      <c r="A37" s="7" t="s">
        <v>44</v>
      </c>
      <c r="B37" s="7"/>
      <c r="C37" s="7"/>
      <c r="D37" s="7"/>
      <c r="E37" s="7"/>
      <c r="F37" s="7"/>
      <c r="G37" s="7"/>
      <c r="H37" s="17">
        <v>3</v>
      </c>
    </row>
    <row r="38" spans="1:8" ht="15">
      <c r="A38" s="7" t="s">
        <v>45</v>
      </c>
      <c r="B38" s="7"/>
      <c r="C38" s="7"/>
      <c r="D38" s="7"/>
      <c r="E38" s="7"/>
      <c r="F38" s="7"/>
      <c r="G38" s="7"/>
      <c r="H38" s="7">
        <v>1</v>
      </c>
    </row>
    <row r="39" spans="1:8" ht="15">
      <c r="A39" s="7" t="s">
        <v>46</v>
      </c>
      <c r="B39" s="7"/>
      <c r="C39" s="7"/>
      <c r="D39" s="7"/>
      <c r="E39" s="13">
        <v>5</v>
      </c>
      <c r="F39" s="7" t="s">
        <v>47</v>
      </c>
      <c r="G39" s="7">
        <v>8.5</v>
      </c>
      <c r="H39" s="7">
        <f>(E39*G39)</f>
        <v>42.5</v>
      </c>
    </row>
    <row r="40" spans="1:8" ht="15">
      <c r="A40" s="18" t="s">
        <v>48</v>
      </c>
      <c r="B40" s="18"/>
      <c r="C40" s="18"/>
      <c r="D40" s="18"/>
      <c r="E40" s="18"/>
      <c r="F40" s="18"/>
      <c r="G40" s="18"/>
      <c r="H40" s="20">
        <f>SUM(H37:H39)</f>
        <v>46.5</v>
      </c>
    </row>
    <row r="41" spans="1:8" ht="15">
      <c r="A41" s="7"/>
      <c r="B41" s="7"/>
      <c r="C41" s="7"/>
      <c r="D41" s="7"/>
      <c r="E41" s="7"/>
      <c r="F41" s="7"/>
      <c r="G41" s="7"/>
      <c r="H41" s="7"/>
    </row>
    <row r="42" spans="1:8" ht="15">
      <c r="A42" s="23" t="s">
        <v>49</v>
      </c>
      <c r="B42" s="23"/>
      <c r="C42" s="23"/>
      <c r="D42" s="23"/>
      <c r="E42" s="23"/>
      <c r="F42" s="23"/>
      <c r="G42" s="23"/>
      <c r="H42" s="24">
        <f>(H30+H40)</f>
        <v>98.0214</v>
      </c>
    </row>
    <row r="43" spans="1:8" ht="15">
      <c r="A43" s="23" t="s">
        <v>50</v>
      </c>
      <c r="B43" s="23"/>
      <c r="C43" s="23"/>
      <c r="D43" s="23"/>
      <c r="E43" s="23"/>
      <c r="F43" s="23"/>
      <c r="G43" s="23"/>
      <c r="H43" s="24">
        <f>((H42-(H11+H13))/E12)</f>
        <v>0.9449686028257454</v>
      </c>
    </row>
    <row r="44" spans="1:8" ht="15">
      <c r="A44" s="25" t="s">
        <v>51</v>
      </c>
      <c r="B44" s="23"/>
      <c r="C44" s="23"/>
      <c r="D44" s="23"/>
      <c r="E44" s="23"/>
      <c r="F44" s="23"/>
      <c r="G44" s="23"/>
      <c r="H44" s="24">
        <f>(H14-H42)</f>
        <v>-3.4373999999999825</v>
      </c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2:8" ht="15">
      <c r="B46" s="3"/>
      <c r="C46" s="3"/>
      <c r="D46" s="3"/>
      <c r="E46" s="26" t="s">
        <v>52</v>
      </c>
      <c r="F46" s="26"/>
      <c r="G46" s="26"/>
      <c r="H46" s="3"/>
    </row>
    <row r="47" spans="2:8" ht="15">
      <c r="B47" s="3"/>
      <c r="C47" s="3"/>
      <c r="D47" s="3"/>
      <c r="E47" s="26" t="s">
        <v>53</v>
      </c>
      <c r="F47" s="26"/>
      <c r="G47" s="26"/>
      <c r="H47" s="3"/>
    </row>
    <row r="48" spans="2:8" ht="15">
      <c r="B48" s="3"/>
      <c r="C48" s="3"/>
      <c r="D48" s="3"/>
      <c r="E48" s="26" t="s">
        <v>54</v>
      </c>
      <c r="F48" s="26"/>
      <c r="G48" s="26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75" zoomScaleNormal="75" zoomScalePageLayoutView="0" workbookViewId="0" topLeftCell="A1">
      <selection activeCell="F1" sqref="F1"/>
    </sheetView>
  </sheetViews>
  <sheetFormatPr defaultColWidth="6.8515625" defaultRowHeight="12.75"/>
  <cols>
    <col min="1" max="1" width="17.421875" style="4" customWidth="1"/>
    <col min="2" max="2" width="4.140625" style="4" customWidth="1"/>
    <col min="3" max="3" width="7.57421875" style="4" customWidth="1"/>
    <col min="4" max="4" width="0.71875" style="4" customWidth="1"/>
    <col min="5" max="5" width="10.140625" style="4" customWidth="1"/>
    <col min="6" max="6" width="4.57421875" style="4" customWidth="1"/>
    <col min="7" max="7" width="9.28125" style="4" customWidth="1"/>
    <col min="8" max="8" width="10.140625" style="4" customWidth="1"/>
    <col min="9" max="11" width="7.00390625" style="4" customWidth="1"/>
    <col min="12" max="12" width="9.7109375" style="4" customWidth="1"/>
    <col min="13" max="13" width="8.8515625" style="4" customWidth="1"/>
    <col min="14" max="14" width="4.140625" style="4" customWidth="1"/>
    <col min="15" max="15" width="8.28125" style="4" customWidth="1"/>
    <col min="16" max="16" width="6.140625" style="4" customWidth="1"/>
    <col min="17" max="17" width="8.8515625" style="4" customWidth="1"/>
    <col min="18" max="18" width="6.140625" style="4" customWidth="1"/>
    <col min="19" max="19" width="8.00390625" style="4" customWidth="1"/>
    <col min="20" max="20" width="6.140625" style="4" customWidth="1"/>
    <col min="21" max="21" width="8.8515625" style="4" customWidth="1"/>
    <col min="22" max="23" width="7.00390625" style="4" customWidth="1"/>
    <col min="24" max="24" width="15.57421875" style="4" customWidth="1"/>
    <col min="25" max="26" width="7.00390625" style="4" customWidth="1"/>
    <col min="27" max="39" width="6.140625" style="4" customWidth="1"/>
    <col min="40" max="255" width="7.00390625" style="4" customWidth="1"/>
    <col min="256" max="16384" width="6.8515625" style="5" customWidth="1"/>
  </cols>
  <sheetData>
    <row r="1" spans="1:8" ht="15">
      <c r="A1" s="1" t="s">
        <v>0</v>
      </c>
      <c r="B1" s="2"/>
      <c r="C1" s="2"/>
      <c r="D1" s="2"/>
      <c r="E1" s="2"/>
      <c r="F1" s="2" t="s">
        <v>61</v>
      </c>
      <c r="G1" s="2"/>
      <c r="H1" s="3"/>
    </row>
    <row r="2" spans="1:8" ht="15">
      <c r="A2" s="6" t="s">
        <v>2</v>
      </c>
      <c r="B2" s="6"/>
      <c r="C2" s="6"/>
      <c r="D2" s="6"/>
      <c r="E2" s="6"/>
      <c r="F2" s="6"/>
      <c r="G2" s="6"/>
      <c r="H2" s="7" t="s">
        <v>4</v>
      </c>
    </row>
    <row r="3" spans="1:8" ht="15">
      <c r="A3" s="8" t="s">
        <v>4</v>
      </c>
      <c r="B3" s="8" t="s">
        <v>4</v>
      </c>
      <c r="C3" s="8" t="s">
        <v>4</v>
      </c>
      <c r="D3" s="8"/>
      <c r="E3" s="9" t="s">
        <v>5</v>
      </c>
      <c r="F3" s="8" t="s">
        <v>6</v>
      </c>
      <c r="G3" s="8" t="s">
        <v>7</v>
      </c>
      <c r="H3" s="8" t="s">
        <v>8</v>
      </c>
    </row>
    <row r="4" spans="1:8" ht="15">
      <c r="A4" s="7" t="s">
        <v>9</v>
      </c>
      <c r="B4" s="7"/>
      <c r="C4" s="7"/>
      <c r="D4" s="7"/>
      <c r="E4" s="10">
        <v>2.1</v>
      </c>
      <c r="F4" s="7"/>
      <c r="G4" s="7"/>
      <c r="H4" s="7"/>
    </row>
    <row r="5" spans="1:12" ht="15">
      <c r="A5" s="7" t="s">
        <v>10</v>
      </c>
      <c r="B5" s="7"/>
      <c r="C5" s="7"/>
      <c r="D5" s="7"/>
      <c r="E5" s="10">
        <v>0.1</v>
      </c>
      <c r="F5" s="7"/>
      <c r="G5" s="7"/>
      <c r="H5" s="7"/>
      <c r="L5" s="11"/>
    </row>
    <row r="6" spans="1:12" ht="15">
      <c r="A6" s="7" t="s">
        <v>11</v>
      </c>
      <c r="B6" s="7"/>
      <c r="C6" s="7"/>
      <c r="D6" s="7"/>
      <c r="E6" s="10">
        <v>0.15</v>
      </c>
      <c r="F6" s="7"/>
      <c r="G6" s="7"/>
      <c r="H6" s="7"/>
      <c r="L6" s="11"/>
    </row>
    <row r="7" spans="1:12" ht="15">
      <c r="A7" s="7" t="s">
        <v>12</v>
      </c>
      <c r="B7" s="7"/>
      <c r="C7" s="7"/>
      <c r="D7" s="7"/>
      <c r="E7" s="10">
        <v>0.03</v>
      </c>
      <c r="F7" s="7"/>
      <c r="G7" s="7"/>
      <c r="H7" s="7"/>
      <c r="L7" s="11"/>
    </row>
    <row r="8" spans="1:12" ht="15">
      <c r="A8" s="7" t="s">
        <v>57</v>
      </c>
      <c r="B8" s="7"/>
      <c r="C8" s="7"/>
      <c r="D8" s="7"/>
      <c r="E8" s="10">
        <v>0.2</v>
      </c>
      <c r="F8" s="7"/>
      <c r="G8" s="7"/>
      <c r="H8" s="7"/>
      <c r="L8" s="11"/>
    </row>
    <row r="9" spans="1:12" ht="15">
      <c r="A9" s="12" t="s">
        <v>14</v>
      </c>
      <c r="B9" s="7"/>
      <c r="C9" s="7"/>
      <c r="D9" s="7"/>
      <c r="E9" s="13"/>
      <c r="F9" s="7"/>
      <c r="G9" s="7" t="s">
        <v>4</v>
      </c>
      <c r="H9" s="7" t="s">
        <v>4</v>
      </c>
      <c r="L9" s="11"/>
    </row>
    <row r="10" spans="1:8" ht="15">
      <c r="A10" s="7" t="s">
        <v>4</v>
      </c>
      <c r="B10" s="7" t="s">
        <v>4</v>
      </c>
      <c r="C10" s="7" t="s">
        <v>15</v>
      </c>
      <c r="D10" s="7" t="s">
        <v>16</v>
      </c>
      <c r="E10" s="13" t="s">
        <v>4</v>
      </c>
      <c r="F10" s="7" t="s">
        <v>4</v>
      </c>
      <c r="G10" s="7" t="s">
        <v>4</v>
      </c>
      <c r="H10" s="7" t="s">
        <v>4</v>
      </c>
    </row>
    <row r="11" spans="1:12" ht="15">
      <c r="A11" s="7" t="s">
        <v>58</v>
      </c>
      <c r="B11" s="7"/>
      <c r="C11" s="14">
        <f>(E4-(E5*E4)-E6)*E8</f>
        <v>0.3480000000000001</v>
      </c>
      <c r="D11" s="7">
        <v>90</v>
      </c>
      <c r="E11" s="15">
        <f>C11*D11</f>
        <v>31.320000000000007</v>
      </c>
      <c r="F11" s="7" t="s">
        <v>18</v>
      </c>
      <c r="G11" s="16">
        <v>0.8</v>
      </c>
      <c r="H11" s="17">
        <f>E11*G11</f>
        <v>25.056000000000008</v>
      </c>
      <c r="L11" s="11"/>
    </row>
    <row r="12" spans="1:12" ht="15">
      <c r="A12" s="7" t="s">
        <v>59</v>
      </c>
      <c r="B12" s="7"/>
      <c r="C12" s="14">
        <f>(E4-(E5*E4)-E6)*(1-E8)</f>
        <v>1.3920000000000003</v>
      </c>
      <c r="D12" s="7">
        <v>65</v>
      </c>
      <c r="E12" s="15">
        <f>C12*D12</f>
        <v>90.48000000000002</v>
      </c>
      <c r="F12" s="7" t="s">
        <v>18</v>
      </c>
      <c r="G12" s="6">
        <v>0.9</v>
      </c>
      <c r="H12" s="7">
        <f>E12*G12</f>
        <v>81.43200000000002</v>
      </c>
      <c r="L12" s="11"/>
    </row>
    <row r="13" spans="1:12" ht="15">
      <c r="A13" s="7" t="s">
        <v>20</v>
      </c>
      <c r="B13" s="7"/>
      <c r="C13" s="14">
        <f>(E6-E7)</f>
        <v>0.12</v>
      </c>
      <c r="D13" s="7">
        <v>110</v>
      </c>
      <c r="E13" s="15">
        <f>C13*D13</f>
        <v>13.2</v>
      </c>
      <c r="F13" s="7" t="s">
        <v>18</v>
      </c>
      <c r="G13" s="6">
        <v>0.35</v>
      </c>
      <c r="H13" s="7">
        <f>E13*G13</f>
        <v>4.619999999999999</v>
      </c>
      <c r="L13" s="11"/>
    </row>
    <row r="14" spans="1:8" ht="15">
      <c r="A14" s="18" t="s">
        <v>21</v>
      </c>
      <c r="B14" s="18"/>
      <c r="C14" s="18"/>
      <c r="D14" s="18"/>
      <c r="E14" s="19"/>
      <c r="F14" s="18" t="s">
        <v>4</v>
      </c>
      <c r="G14" s="18" t="s">
        <v>4</v>
      </c>
      <c r="H14" s="20">
        <f>SUM(H11:H13)</f>
        <v>111.10800000000003</v>
      </c>
    </row>
    <row r="15" spans="1:8" ht="15">
      <c r="A15" s="7" t="s">
        <v>4</v>
      </c>
      <c r="B15" s="7" t="s">
        <v>4</v>
      </c>
      <c r="C15" s="7" t="s">
        <v>4</v>
      </c>
      <c r="D15" s="7" t="s">
        <v>4</v>
      </c>
      <c r="E15" s="13" t="s">
        <v>4</v>
      </c>
      <c r="F15" s="7" t="s">
        <v>4</v>
      </c>
      <c r="G15" s="7" t="s">
        <v>4</v>
      </c>
      <c r="H15" s="7" t="s">
        <v>4</v>
      </c>
    </row>
    <row r="16" spans="1:8" ht="15" hidden="1">
      <c r="A16" s="4" t="s">
        <v>4</v>
      </c>
      <c r="B16" s="4" t="s">
        <v>4</v>
      </c>
      <c r="C16" s="4" t="s">
        <v>4</v>
      </c>
      <c r="D16" s="4" t="s">
        <v>4</v>
      </c>
      <c r="E16" s="21" t="s">
        <v>4</v>
      </c>
      <c r="F16" s="4" t="s">
        <v>4</v>
      </c>
      <c r="G16" s="4" t="s">
        <v>4</v>
      </c>
      <c r="H16" s="4" t="s">
        <v>4</v>
      </c>
    </row>
    <row r="17" spans="1:8" ht="15">
      <c r="A17" s="12" t="s">
        <v>22</v>
      </c>
      <c r="B17" s="7"/>
      <c r="C17" s="7"/>
      <c r="D17" s="7"/>
      <c r="E17" s="13" t="s">
        <v>4</v>
      </c>
      <c r="F17" s="7"/>
      <c r="G17" s="7" t="s">
        <v>4</v>
      </c>
      <c r="H17" s="7" t="s">
        <v>4</v>
      </c>
    </row>
    <row r="18" spans="1:8" ht="15">
      <c r="A18" s="7" t="s">
        <v>23</v>
      </c>
      <c r="B18" s="7"/>
      <c r="C18" s="7"/>
      <c r="D18" s="7" t="s">
        <v>4</v>
      </c>
      <c r="E18" s="7">
        <v>0.4</v>
      </c>
      <c r="F18" s="7" t="s">
        <v>24</v>
      </c>
      <c r="G18" s="17">
        <v>25</v>
      </c>
      <c r="H18" s="17">
        <f aca="true" t="shared" si="0" ref="H18:H29">E18*G18</f>
        <v>10</v>
      </c>
    </row>
    <row r="19" spans="1:8" ht="15">
      <c r="A19" s="7" t="s">
        <v>25</v>
      </c>
      <c r="B19" s="7"/>
      <c r="C19" s="7"/>
      <c r="D19" s="7"/>
      <c r="E19" s="7">
        <v>0.278636</v>
      </c>
      <c r="F19" s="7" t="s">
        <v>26</v>
      </c>
      <c r="G19" s="7">
        <v>70</v>
      </c>
      <c r="H19" s="7">
        <f t="shared" si="0"/>
        <v>19.50452</v>
      </c>
    </row>
    <row r="20" spans="1:8" ht="15">
      <c r="A20" s="7" t="s">
        <v>27</v>
      </c>
      <c r="B20" s="7"/>
      <c r="C20" s="7"/>
      <c r="D20" s="7" t="s">
        <v>4</v>
      </c>
      <c r="E20" s="13">
        <v>2.5</v>
      </c>
      <c r="F20" s="7" t="s">
        <v>28</v>
      </c>
      <c r="G20" s="7">
        <v>2.5</v>
      </c>
      <c r="H20" s="7">
        <f t="shared" si="0"/>
        <v>6.25</v>
      </c>
    </row>
    <row r="21" spans="1:8" ht="15">
      <c r="A21" s="7" t="s">
        <v>29</v>
      </c>
      <c r="B21" s="7"/>
      <c r="C21" s="7"/>
      <c r="D21" s="7"/>
      <c r="E21" s="13">
        <v>38.1818</v>
      </c>
      <c r="F21" s="7" t="s">
        <v>18</v>
      </c>
      <c r="G21" s="7">
        <v>0.1</v>
      </c>
      <c r="H21" s="7">
        <f t="shared" si="0"/>
        <v>3.8181800000000004</v>
      </c>
    </row>
    <row r="22" spans="1:8" ht="15">
      <c r="A22" s="7" t="s">
        <v>30</v>
      </c>
      <c r="B22" s="7"/>
      <c r="C22" s="7"/>
      <c r="D22" s="7"/>
      <c r="E22" s="13">
        <v>20.1</v>
      </c>
      <c r="F22" s="7" t="s">
        <v>18</v>
      </c>
      <c r="G22" s="7">
        <v>0.2</v>
      </c>
      <c r="H22" s="7">
        <f t="shared" si="0"/>
        <v>4.0200000000000005</v>
      </c>
    </row>
    <row r="23" spans="1:8" ht="15">
      <c r="A23" s="7" t="s">
        <v>31</v>
      </c>
      <c r="B23" s="7"/>
      <c r="C23" s="7"/>
      <c r="D23" s="7"/>
      <c r="E23" s="13">
        <v>1</v>
      </c>
      <c r="F23" s="7" t="s">
        <v>32</v>
      </c>
      <c r="G23" s="7">
        <v>6</v>
      </c>
      <c r="H23" s="7">
        <f t="shared" si="0"/>
        <v>6</v>
      </c>
    </row>
    <row r="24" spans="1:8" ht="15">
      <c r="A24" s="7" t="s">
        <v>33</v>
      </c>
      <c r="B24" s="7"/>
      <c r="C24" s="7"/>
      <c r="D24" s="7"/>
      <c r="E24" s="13">
        <v>1</v>
      </c>
      <c r="F24" s="7" t="s">
        <v>32</v>
      </c>
      <c r="G24" s="7">
        <v>7</v>
      </c>
      <c r="H24" s="7">
        <f t="shared" si="0"/>
        <v>7</v>
      </c>
    </row>
    <row r="25" spans="1:8" ht="15">
      <c r="A25" s="7" t="s">
        <v>34</v>
      </c>
      <c r="B25" s="7"/>
      <c r="C25" s="7"/>
      <c r="D25" s="7"/>
      <c r="E25" s="13">
        <v>1</v>
      </c>
      <c r="F25" s="7" t="s">
        <v>32</v>
      </c>
      <c r="G25" s="7">
        <v>2</v>
      </c>
      <c r="H25" s="7">
        <f t="shared" si="0"/>
        <v>2</v>
      </c>
    </row>
    <row r="26" spans="1:8" ht="15">
      <c r="A26" s="7" t="s">
        <v>35</v>
      </c>
      <c r="B26" s="7"/>
      <c r="C26" s="7"/>
      <c r="D26" s="7"/>
      <c r="E26" s="7">
        <f>C11+C12+C13</f>
        <v>1.8600000000000003</v>
      </c>
      <c r="F26" s="7" t="s">
        <v>32</v>
      </c>
      <c r="G26" s="7">
        <v>5</v>
      </c>
      <c r="H26" s="7">
        <f t="shared" si="0"/>
        <v>9.3</v>
      </c>
    </row>
    <row r="27" spans="1:8" ht="15">
      <c r="A27" s="7" t="s">
        <v>36</v>
      </c>
      <c r="B27" s="7"/>
      <c r="C27" s="7"/>
      <c r="D27" s="7"/>
      <c r="E27" s="13">
        <v>1</v>
      </c>
      <c r="F27" s="7" t="s">
        <v>32</v>
      </c>
      <c r="G27" s="7">
        <v>5</v>
      </c>
      <c r="H27" s="7">
        <f t="shared" si="0"/>
        <v>5</v>
      </c>
    </row>
    <row r="28" spans="1:8" ht="15">
      <c r="A28" s="7" t="s">
        <v>37</v>
      </c>
      <c r="B28" s="7"/>
      <c r="C28" s="7" t="s">
        <v>4</v>
      </c>
      <c r="D28" s="7" t="s">
        <v>4</v>
      </c>
      <c r="E28" s="13">
        <v>0</v>
      </c>
      <c r="F28" s="7" t="s">
        <v>32</v>
      </c>
      <c r="G28" s="7">
        <v>0</v>
      </c>
      <c r="H28" s="7">
        <f t="shared" si="0"/>
        <v>0</v>
      </c>
    </row>
    <row r="29" spans="1:8" ht="15">
      <c r="A29" s="7" t="s">
        <v>38</v>
      </c>
      <c r="B29" s="7"/>
      <c r="C29" s="7"/>
      <c r="D29" s="7"/>
      <c r="E29" s="7">
        <f>SUM(H18:H28)</f>
        <v>72.8927</v>
      </c>
      <c r="F29" s="7" t="s">
        <v>39</v>
      </c>
      <c r="G29" s="22">
        <v>0.06</v>
      </c>
      <c r="H29" s="7">
        <f t="shared" si="0"/>
        <v>4.373562</v>
      </c>
    </row>
    <row r="30" spans="1:8" ht="15">
      <c r="A30" s="18" t="s">
        <v>40</v>
      </c>
      <c r="B30" s="18"/>
      <c r="C30" s="18"/>
      <c r="D30" s="18"/>
      <c r="E30" s="18"/>
      <c r="F30" s="18"/>
      <c r="G30" s="18"/>
      <c r="H30" s="20">
        <f>SUM(H18:H29)</f>
        <v>77.26626200000001</v>
      </c>
    </row>
    <row r="31" spans="1:8" ht="15">
      <c r="A31" s="7"/>
      <c r="B31" s="7"/>
      <c r="C31" s="7"/>
      <c r="D31" s="7"/>
      <c r="E31" s="7"/>
      <c r="F31" s="7"/>
      <c r="G31" s="7"/>
      <c r="H31" s="17"/>
    </row>
    <row r="32" spans="1:8" ht="15">
      <c r="A32" s="12" t="s">
        <v>60</v>
      </c>
      <c r="B32" s="7"/>
      <c r="C32" s="7"/>
      <c r="D32" s="7"/>
      <c r="E32" s="7"/>
      <c r="F32" s="7"/>
      <c r="G32" s="7"/>
      <c r="H32" s="17">
        <f>(H14-H30)</f>
        <v>33.84173800000002</v>
      </c>
    </row>
    <row r="33" spans="1:8" ht="15">
      <c r="A33" s="7"/>
      <c r="B33" s="7"/>
      <c r="C33" s="7"/>
      <c r="D33" s="7"/>
      <c r="E33" s="13"/>
      <c r="F33" s="7"/>
      <c r="G33" s="7"/>
      <c r="H33" s="7"/>
    </row>
    <row r="34" spans="1:8" ht="15">
      <c r="A34" s="7" t="s">
        <v>42</v>
      </c>
      <c r="B34" s="7"/>
      <c r="C34" s="7"/>
      <c r="D34" s="7"/>
      <c r="E34" s="7"/>
      <c r="F34" s="7"/>
      <c r="G34" s="7"/>
      <c r="H34" s="17">
        <f>((H30-(H11+H13))/E12)</f>
        <v>0.5259754862953138</v>
      </c>
    </row>
    <row r="35" spans="1:8" ht="15">
      <c r="A35" s="7"/>
      <c r="B35" s="7"/>
      <c r="C35" s="7"/>
      <c r="D35" s="7"/>
      <c r="E35" s="7"/>
      <c r="F35" s="7"/>
      <c r="G35" s="7"/>
      <c r="H35" s="17"/>
    </row>
    <row r="36" spans="1:8" ht="15">
      <c r="A36" s="12" t="s">
        <v>43</v>
      </c>
      <c r="B36" s="7"/>
      <c r="C36" s="7"/>
      <c r="D36" s="7"/>
      <c r="E36" s="7"/>
      <c r="F36" s="7"/>
      <c r="G36" s="7"/>
      <c r="H36" s="7"/>
    </row>
    <row r="37" spans="1:8" ht="15">
      <c r="A37" s="7" t="s">
        <v>44</v>
      </c>
      <c r="B37" s="7"/>
      <c r="C37" s="7"/>
      <c r="D37" s="7"/>
      <c r="E37" s="7"/>
      <c r="F37" s="7"/>
      <c r="G37" s="7"/>
      <c r="H37" s="17">
        <v>3</v>
      </c>
    </row>
    <row r="38" spans="1:8" ht="15">
      <c r="A38" s="7" t="s">
        <v>45</v>
      </c>
      <c r="B38" s="7"/>
      <c r="C38" s="7"/>
      <c r="D38" s="7"/>
      <c r="E38" s="7"/>
      <c r="F38" s="7"/>
      <c r="G38" s="7"/>
      <c r="H38" s="7">
        <v>1</v>
      </c>
    </row>
    <row r="39" spans="1:8" ht="15">
      <c r="A39" s="7" t="s">
        <v>46</v>
      </c>
      <c r="B39" s="7"/>
      <c r="C39" s="7"/>
      <c r="D39" s="7"/>
      <c r="E39" s="13">
        <v>5</v>
      </c>
      <c r="F39" s="7" t="s">
        <v>47</v>
      </c>
      <c r="G39" s="7">
        <v>8.5</v>
      </c>
      <c r="H39" s="7">
        <f>(E39*G39)</f>
        <v>42.5</v>
      </c>
    </row>
    <row r="40" spans="1:8" ht="15">
      <c r="A40" s="18" t="s">
        <v>48</v>
      </c>
      <c r="B40" s="18"/>
      <c r="C40" s="18"/>
      <c r="D40" s="18"/>
      <c r="E40" s="18"/>
      <c r="F40" s="18"/>
      <c r="G40" s="18"/>
      <c r="H40" s="20">
        <f>SUM(H37:H39)</f>
        <v>46.5</v>
      </c>
    </row>
    <row r="41" spans="1:8" ht="15">
      <c r="A41" s="7"/>
      <c r="B41" s="7"/>
      <c r="C41" s="7"/>
      <c r="D41" s="7"/>
      <c r="E41" s="7"/>
      <c r="F41" s="7"/>
      <c r="G41" s="7"/>
      <c r="H41" s="7"/>
    </row>
    <row r="42" spans="1:8" ht="15">
      <c r="A42" s="23" t="s">
        <v>49</v>
      </c>
      <c r="B42" s="23"/>
      <c r="C42" s="23"/>
      <c r="D42" s="23"/>
      <c r="E42" s="23"/>
      <c r="F42" s="23"/>
      <c r="G42" s="23"/>
      <c r="H42" s="24">
        <f>(H30+H40)</f>
        <v>123.76626200000001</v>
      </c>
    </row>
    <row r="43" spans="1:8" ht="15">
      <c r="A43" s="23" t="s">
        <v>50</v>
      </c>
      <c r="B43" s="23"/>
      <c r="C43" s="23"/>
      <c r="D43" s="23"/>
      <c r="E43" s="23"/>
      <c r="F43" s="23"/>
      <c r="G43" s="23"/>
      <c r="H43" s="24">
        <f>((H42-(H11+H13))/E12)</f>
        <v>1.0399012157382845</v>
      </c>
    </row>
    <row r="44" spans="1:8" ht="15">
      <c r="A44" s="25" t="s">
        <v>51</v>
      </c>
      <c r="B44" s="23"/>
      <c r="C44" s="23"/>
      <c r="D44" s="23"/>
      <c r="E44" s="23"/>
      <c r="F44" s="23"/>
      <c r="G44" s="23"/>
      <c r="H44" s="24">
        <f>(H14-H42)</f>
        <v>-12.65826199999998</v>
      </c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2:8" ht="15">
      <c r="B46" s="3"/>
      <c r="C46" s="3"/>
      <c r="D46" s="3"/>
      <c r="E46" s="26" t="s">
        <v>52</v>
      </c>
      <c r="F46" s="26"/>
      <c r="G46" s="26"/>
      <c r="H46" s="3"/>
    </row>
    <row r="47" spans="2:8" ht="15">
      <c r="B47" s="3"/>
      <c r="C47" s="3"/>
      <c r="D47" s="3"/>
      <c r="E47" s="26" t="s">
        <v>53</v>
      </c>
      <c r="F47" s="26"/>
      <c r="G47" s="26"/>
      <c r="H47" s="3"/>
    </row>
    <row r="48" spans="2:8" ht="15">
      <c r="B48" s="3"/>
      <c r="C48" s="3"/>
      <c r="D48" s="3"/>
      <c r="E48" s="26" t="s">
        <v>54</v>
      </c>
      <c r="F48" s="26"/>
      <c r="G48" s="26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Kentucky / Agricultural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Pulliam</dc:creator>
  <cp:keywords/>
  <dc:description/>
  <cp:lastModifiedBy>Karen Pulliam</cp:lastModifiedBy>
  <dcterms:created xsi:type="dcterms:W3CDTF">2003-04-29T14:41:12Z</dcterms:created>
  <dcterms:modified xsi:type="dcterms:W3CDTF">2015-04-13T18:31:12Z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