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s://luky-my.sharepoint.com/personal/ncat223_uky_edu/Documents/Personal/Communications/Website/Budgets and Decision Tools/"/>
    </mc:Choice>
  </mc:AlternateContent>
  <workbookProtection workbookAlgorithmName="SHA-512" workbookHashValue="ZXWQaOmCvnu7SQeb7hHzjDQRu3KfcjxArnXIkhMywm0dONW2O2GF76hLFDkQZY+ib9ducqTss5+9EIwlpeWurw==" workbookSaltValue="WhV7Hzkr5MBb5xgEZiUiGQ==" workbookSpinCount="100000" lockStructure="1"/>
  <bookViews>
    <workbookView xWindow="480" yWindow="120" windowWidth="20730" windowHeight="11760" tabRatio="760"/>
  </bookViews>
  <sheets>
    <sheet name="Cover" sheetId="4" r:id="rId1"/>
    <sheet name="Instructions" sheetId="7" r:id="rId2"/>
    <sheet name="Poultry Litter Tool" sheetId="11" r:id="rId3"/>
    <sheet name="Sheet1" sheetId="1" state="hidden" r:id="rId4"/>
    <sheet name="Sheet4" sheetId="6" state="hidden" r:id="rId5"/>
    <sheet name="Hauling Litter" sheetId="17" state="hidden" r:id="rId6"/>
    <sheet name="Incorporate Cost" sheetId="19" state="hidden" r:id="rId7"/>
    <sheet name="List Names" sheetId="12" state="hidden" r:id="rId8"/>
    <sheet name="Soil Test Info" sheetId="13" state="hidden" r:id="rId9"/>
    <sheet name="rsklibSimData" sheetId="15" state="hidden" r:id="rId10"/>
    <sheet name="RiskSerializationData" sheetId="16" state="hidden" r:id="rId11"/>
    <sheet name="Probablity Calc" sheetId="14" state="hidden" r:id="rId12"/>
    <sheet name="Nutrient Availablity" sheetId="18" state="hidden" r:id="rId13"/>
  </sheets>
  <definedNames>
    <definedName name="_AMO_UniqueIdentifier" hidden="1">"'03551682-c4ec-453c-85d7-e2f1c69b62a7'"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PPLIED">'List Names'!$O$9:$O$12</definedName>
    <definedName name="Crop">'List Names'!$K$9:$K$11</definedName>
    <definedName name="CROPS">'List Names'!$S$9:$S$13</definedName>
    <definedName name="DAYS">'List Names'!$B$18:$B$22</definedName>
    <definedName name="Discount">Sheet4!$E$4:$E$7</definedName>
    <definedName name="Discount2">Sheet4!$E$4:$E$7</definedName>
    <definedName name="DiscountMethod">Sheet4!$E$5:$E$7</definedName>
    <definedName name="K">'List Names'!$I$9:$I$12</definedName>
    <definedName name="MEASURE">'List Names'!$Q$9:$Q$11</definedName>
    <definedName name="N">'List Names'!$E$9:$E$13</definedName>
    <definedName name="OWNERSHIP">'List Names'!$B$9:$B$12</definedName>
    <definedName name="OwnershipCost">#REF!</definedName>
    <definedName name="P">'List Names'!$G$9:$G$11</definedName>
    <definedName name="Pal_Workbook_GUID" hidden="1">"LRLFX3AX3MFPACAAAXUKTZG6"</definedName>
    <definedName name="PRICING">'List Names'!$T$9:$T$13</definedName>
    <definedName name="_xlnm.Print_Area" localSheetId="0">Cover!$B$1:$M$23</definedName>
    <definedName name="_xlnm.Print_Area" localSheetId="2">'Poultry Litter Tool'!$B$1:$K$55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ruckType">#REF!</definedName>
    <definedName name="WINTER">'List Names'!$M$9:$M$12</definedName>
    <definedName name="YEAR">'List Names'!$D$9:$D$11</definedName>
  </definedNames>
  <calcPr calcId="162913"/>
</workbook>
</file>

<file path=xl/calcChain.xml><?xml version="1.0" encoding="utf-8"?>
<calcChain xmlns="http://schemas.openxmlformats.org/spreadsheetml/2006/main">
  <c r="F24" i="11" l="1"/>
  <c r="C45" i="11" l="1"/>
  <c r="C17" i="11" l="1"/>
  <c r="C36" i="11" l="1"/>
  <c r="J4" i="14" s="1"/>
  <c r="C35" i="11"/>
  <c r="J3" i="14" s="1"/>
  <c r="C34" i="11"/>
  <c r="I35" i="11"/>
  <c r="C40" i="11" s="1"/>
  <c r="C43" i="11" s="1"/>
  <c r="F23" i="11"/>
  <c r="F21" i="11"/>
  <c r="F22" i="11" s="1"/>
  <c r="AN17" i="16"/>
  <c r="AN16" i="16"/>
  <c r="AN15" i="16"/>
  <c r="AN14" i="16"/>
  <c r="AN13" i="16"/>
  <c r="AN12" i="16"/>
  <c r="AN11" i="16"/>
  <c r="AN10" i="16"/>
  <c r="AN9" i="16"/>
  <c r="AN8" i="16"/>
  <c r="AN7" i="16"/>
  <c r="N5" i="16"/>
  <c r="N4" i="16"/>
  <c r="N3" i="16"/>
  <c r="N2" i="16"/>
  <c r="C24" i="1"/>
  <c r="F24" i="1" s="1"/>
  <c r="D24" i="1"/>
  <c r="E24" i="1"/>
  <c r="C23" i="1"/>
  <c r="F23" i="1" s="1"/>
  <c r="D23" i="1"/>
  <c r="E23" i="1"/>
  <c r="C22" i="1"/>
  <c r="F22" i="1" s="1"/>
  <c r="D22" i="1"/>
  <c r="E22" i="1"/>
  <c r="D23" i="11"/>
  <c r="D22" i="11"/>
  <c r="D21" i="11"/>
  <c r="C14" i="11"/>
  <c r="C11" i="11"/>
  <c r="C10" i="11"/>
  <c r="AV15" i="16"/>
  <c r="AV17" i="16"/>
  <c r="AV16" i="16"/>
  <c r="C41" i="11" l="1"/>
  <c r="C46" i="11" s="1"/>
  <c r="C42" i="11"/>
  <c r="C44" i="11"/>
  <c r="J2" i="14"/>
  <c r="G18" i="14" s="1"/>
  <c r="G64" i="14" l="1"/>
  <c r="G73" i="14"/>
  <c r="G62" i="14"/>
  <c r="G9" i="14"/>
  <c r="G11" i="14"/>
  <c r="G27" i="14"/>
  <c r="G43" i="14"/>
  <c r="G59" i="14"/>
  <c r="G75" i="14"/>
  <c r="G91" i="14"/>
  <c r="G6" i="14"/>
  <c r="G20" i="14"/>
  <c r="G36" i="14"/>
  <c r="G52" i="14"/>
  <c r="G68" i="14"/>
  <c r="G84" i="14"/>
  <c r="G100" i="14"/>
  <c r="G13" i="14"/>
  <c r="G29" i="14"/>
  <c r="G45" i="14"/>
  <c r="G61" i="14"/>
  <c r="G77" i="14"/>
  <c r="G93" i="14"/>
  <c r="G22" i="14"/>
  <c r="G38" i="14"/>
  <c r="G102" i="14"/>
  <c r="G90" i="14"/>
  <c r="G78" i="14"/>
  <c r="G66" i="14"/>
  <c r="G15" i="14"/>
  <c r="G31" i="14"/>
  <c r="G47" i="14"/>
  <c r="G63" i="14"/>
  <c r="G79" i="14"/>
  <c r="G95" i="14"/>
  <c r="G8" i="14"/>
  <c r="G24" i="14"/>
  <c r="G40" i="14"/>
  <c r="G56" i="14"/>
  <c r="G72" i="14"/>
  <c r="G88" i="14"/>
  <c r="G104" i="14"/>
  <c r="G17" i="14"/>
  <c r="G33" i="14"/>
  <c r="G49" i="14"/>
  <c r="G65" i="14"/>
  <c r="G81" i="14"/>
  <c r="G97" i="14"/>
  <c r="G10" i="14"/>
  <c r="G26" i="14"/>
  <c r="G54" i="14"/>
  <c r="G42" i="14"/>
  <c r="G106" i="14"/>
  <c r="G94" i="14"/>
  <c r="G82" i="14"/>
  <c r="G19" i="14"/>
  <c r="G35" i="14"/>
  <c r="G51" i="14"/>
  <c r="G67" i="14"/>
  <c r="G83" i="14"/>
  <c r="G99" i="14"/>
  <c r="G12" i="14"/>
  <c r="G28" i="14"/>
  <c r="G44" i="14"/>
  <c r="G60" i="14"/>
  <c r="G76" i="14"/>
  <c r="G92" i="14"/>
  <c r="G21" i="14"/>
  <c r="G37" i="14"/>
  <c r="G53" i="14"/>
  <c r="G69" i="14"/>
  <c r="G85" i="14"/>
  <c r="G101" i="14"/>
  <c r="G14" i="14"/>
  <c r="G30" i="14"/>
  <c r="G70" i="14"/>
  <c r="G58" i="14"/>
  <c r="G46" i="14"/>
  <c r="G98" i="14"/>
  <c r="G7" i="14"/>
  <c r="G23" i="14"/>
  <c r="G39" i="14"/>
  <c r="G55" i="14"/>
  <c r="G71" i="14"/>
  <c r="G87" i="14"/>
  <c r="G103" i="14"/>
  <c r="G16" i="14"/>
  <c r="G32" i="14"/>
  <c r="G48" i="14"/>
  <c r="G74" i="14"/>
  <c r="G57" i="14"/>
  <c r="G50" i="14"/>
  <c r="G86" i="14"/>
  <c r="G105" i="14"/>
  <c r="G41" i="14"/>
  <c r="G96" i="14"/>
  <c r="G34" i="14"/>
  <c r="G89" i="14"/>
  <c r="G25" i="14"/>
  <c r="G80" i="14"/>
</calcChain>
</file>

<file path=xl/comments1.xml><?xml version="1.0" encoding="utf-8"?>
<comments xmlns="http://schemas.openxmlformats.org/spreadsheetml/2006/main">
  <authors>
    <author>Jordan Shockley</author>
  </authors>
  <commentList>
    <comment ref="F29" authorId="0" shapeId="0">
      <text>
        <r>
          <rPr>
            <b/>
            <sz val="9"/>
            <color indexed="81"/>
            <rFont val="Tahoma"/>
            <family val="2"/>
          </rPr>
          <t>Jordan Shockley:</t>
        </r>
        <r>
          <rPr>
            <sz val="9"/>
            <color indexed="81"/>
            <rFont val="Tahoma"/>
            <family val="2"/>
          </rPr>
          <t xml:space="preserve">
If you know the cost per acre, divide that by the number of tons applied per acre.  This will result in a cost per ton and enter that number here.
</t>
        </r>
      </text>
    </comment>
  </commentList>
</comments>
</file>

<file path=xl/sharedStrings.xml><?xml version="1.0" encoding="utf-8"?>
<sst xmlns="http://schemas.openxmlformats.org/spreadsheetml/2006/main" count="235" uniqueCount="191">
  <si>
    <t>Buyer No.</t>
  </si>
  <si>
    <t>Elevator Market Price</t>
  </si>
  <si>
    <t>Buyer No</t>
  </si>
  <si>
    <t>Truck Capacity (bu)</t>
  </si>
  <si>
    <t>Fuel Cost ($/gal)</t>
  </si>
  <si>
    <t>Labor Cost ($/hr)</t>
  </si>
  <si>
    <t>Total Fuel Cost ($/bu)</t>
  </si>
  <si>
    <t>Total Labor Cost ($/bu)</t>
  </si>
  <si>
    <t>Moisture Discount ($/bu)</t>
  </si>
  <si>
    <t>Net Price Received ($/bu)</t>
  </si>
  <si>
    <t>Distance (miles)</t>
  </si>
  <si>
    <t>Wait &amp; Unload Time (min)</t>
  </si>
  <si>
    <t>Discount Method</t>
  </si>
  <si>
    <t>Hauling Inputs</t>
  </si>
  <si>
    <t>Elevator Inputs</t>
  </si>
  <si>
    <t>Discount Inputs</t>
  </si>
  <si>
    <t>Shrink (% wt)</t>
  </si>
  <si>
    <t>Dry ($/bu)</t>
  </si>
  <si>
    <t>Grain Moisture Content</t>
  </si>
  <si>
    <t xml:space="preserve">Base Moisture </t>
  </si>
  <si>
    <t>Method 1: $ Per Bushel</t>
  </si>
  <si>
    <t>Method 2: % of weight/price</t>
  </si>
  <si>
    <t>Method 3: Shrink + Dry</t>
  </si>
  <si>
    <t>$ per bushel</t>
  </si>
  <si>
    <t>% of weight/price</t>
  </si>
  <si>
    <t>Shrink + Dry</t>
  </si>
  <si>
    <t>Jordan Shockley</t>
  </si>
  <si>
    <t>Agricultural Economics</t>
  </si>
  <si>
    <t>jordan.shockley@uky.edu</t>
  </si>
  <si>
    <t>859-218-4391</t>
  </si>
  <si>
    <t>--Select--</t>
  </si>
  <si>
    <t>For more information, contact</t>
  </si>
  <si>
    <t xml:space="preserve">     </t>
  </si>
  <si>
    <t>Edwin Ritchey</t>
  </si>
  <si>
    <t>Plant &amp; Soil Science</t>
  </si>
  <si>
    <t>edwin.ritchey@uky.edu</t>
  </si>
  <si>
    <t>270-365-7541 ext. 301</t>
  </si>
  <si>
    <t>Josh McGrath</t>
  </si>
  <si>
    <t>josh.mcgrath@uky.edu</t>
  </si>
  <si>
    <t>859-257-8887</t>
  </si>
  <si>
    <t>--Choose One--</t>
  </si>
  <si>
    <t>UAN32</t>
  </si>
  <si>
    <t>UAN28</t>
  </si>
  <si>
    <t>UREA</t>
  </si>
  <si>
    <t>ANHYDROUS</t>
  </si>
  <si>
    <t>POTASH (Muriate)</t>
  </si>
  <si>
    <t>SULFATE POTASH</t>
  </si>
  <si>
    <t>MAP</t>
  </si>
  <si>
    <t>DAP</t>
  </si>
  <si>
    <t>10-34-0</t>
  </si>
  <si>
    <t>N</t>
  </si>
  <si>
    <t>P2O5</t>
  </si>
  <si>
    <t>K20</t>
  </si>
  <si>
    <t>SOIL TEST VALUES</t>
  </si>
  <si>
    <t>P205</t>
  </si>
  <si>
    <t>COMMERCIAL FERTILIZER PRICES</t>
  </si>
  <si>
    <t>N FERTILIZER</t>
  </si>
  <si>
    <t>K20 FERTILIZER</t>
  </si>
  <si>
    <t>SOURCE</t>
  </si>
  <si>
    <t>N-P-K %</t>
  </si>
  <si>
    <t>PRICE PER/TON</t>
  </si>
  <si>
    <t>PRICE/UNIT</t>
  </si>
  <si>
    <t>COVER CROP</t>
  </si>
  <si>
    <t>P205 FERTILIZER</t>
  </si>
  <si>
    <t>P</t>
  </si>
  <si>
    <t>P NEEDED</t>
  </si>
  <si>
    <t>K</t>
  </si>
  <si>
    <t>K NEEDED</t>
  </si>
  <si>
    <t>CORN</t>
  </si>
  <si>
    <t>SOYBEAN</t>
  </si>
  <si>
    <t>SOYBEANS</t>
  </si>
  <si>
    <t>FALLOW</t>
  </si>
  <si>
    <t>SPRING</t>
  </si>
  <si>
    <t>FALL</t>
  </si>
  <si>
    <t>WINTER</t>
  </si>
  <si>
    <t>TIME OF LITTER APPLICATION</t>
  </si>
  <si>
    <t>VALUE</t>
  </si>
  <si>
    <t>N AVAL</t>
  </si>
  <si>
    <t>P AVAL</t>
  </si>
  <si>
    <t>K AVAL</t>
  </si>
  <si>
    <t>a5e236b8f093da190fdb1e444fa0a415_x0004__x0005_ÐÏ_x0011_à¡±_x001A_á_x0004__x0004__x0004__x0004__x0004__x0004__x0004__x0004__x0004__x0004__x0004__x0004__x0004__x0004__x0004__x0004_&gt;_x0004__x0003__x0004_þÿ	_x0004__x0006__x0004__x0004__x0004__x0004__x0004__x0004__x0004__x0004__x0004__x0004__x0004__x0002__x0004__x0004__x0004__x0001__x0004__x0004__x0004__x0004__x0004__x0004__x0004__x0004__x0010__x0004__x0004__x0002__x0004__x0004__x0004__x0001__x0004__x0004__x0004_þÿÿÿ_x0004__x0004__x0004__x0004__x0004__x0004__x0004__x0004_q_x0004__x0004__x0004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_x0014__x0001__x0001__x0001__x0005__x0001__x0001__x0001__x0006__x0001__x0001__x0001__x0007__x0001__x0001__x0001__x0008__x0001__x0001__x0001_	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0003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r_x0001__x0001__x0001_ýÿÿÿs_x0001__x0001__x0001_t_x0001__x0001__x0001_u_x0001__x0001__x0001_v_x0001__x0001__x0001_w_x0001__x0001__x0001_x_x0001__x0001__x0001_y_x0001__x0001__x0001_z_x0001__x0001__x0001_{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ðÅ©2@UÑ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0002__x0003__x0002__x0002__x0002__x0002__x0002__x0002__x0002__x0002__x0004__x0002__x0002__x0002__x000D_k_x0001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ÿÿÿÿÿÿÿÿ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ÿÿÿÿÿÿÿÿ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0004__x0005_ÿÿÿÿÿÿÿÿÿÿÿÿÿÿÿÿÿÿÿÿÿÿÿÿÿÿÿÿÿÿÿÿx_x0004_%×Á®×?þßg_Õ?_x0014_2[*_x0014_Ô?TÑti_x0018_ª×?&lt;H¹º¥Ö?BpÌ&gt;i&lt;×?ØÒ¯ _x001E_5Í?_x0013__x0004_-ÔÜ?¿¡_x0018_ê:Ö?;8_x0010_§ ñÐ?0_x0005_]]t?Ú?ðà}»ÃhÔ?ÄjÚ{Ð?_x0014_{Ñ_âÃÙ?øû6gË?_x001E__x001E__x001D__x0019_SÛÔ?$i_x0002_[ AÖ?_x0019__x0017_._x001C_Ö?¶§_x001D_?	Õ?PÓ9Î!×?¦,|¸P_x0005_Ô? @!;Û?¡ÉùõñÓ?Ô_x0001_û´x÷È?ªx°)_x0003_Õ?òØ_x001F_ßÙ?"Õfÿ/lÔ?8À_x0010_h_x0001__x0002_C_x001D_Ô?°_x000D_K§ªÖ?&gt;àÈÔ?_x000E__x000D_|¤;Ð?ê³`4éïÑ?mB_x000D_ÚøÔ?,ÙHwx­Ì?¯ëaäQTÕ?W_x000B_FUÖ?¸²©S_x001D_Ü?¼¬sÄsÚ?c_x0008_[ÓËÑ?ø_x0003_dül_x0013_Î?0»Øg¹Ñ?$éwâ`_x0010_Ý?Á«à2_x001B_Õ?nÜZ;_x001E_Ø?õZôLÞÌ?QXÜ_x0005_Ù?¦vÏ_x000B_Ö?í1-l=íÓ?à _x001A_Ù?#_x0008_P[LÞ?²ë_x0011_L_x0006_aÐ?V_x001A__x001B_c²DÓ?_x001A__x0015_ÑC_x001A_Ø?_x0011__x001B_/h$~Ó?&lt;él|&gt;pÑ?&amp;î&amp;o½Û?òc]*kQÕ?_x0008_² kÄÔ?ÚN,BÒÍ?_x0004__x0005_¨	Ü_x0016_¿Ô?íø_x000D_ÕÐ?_x0002_½6Ö?¤#*G¤çÜ?£b½¿FÕ?_x0001__x0004__x0004_ÇË&lt;VÉË&lt;V_x0001__x0004__x0004__x0004__x0001__x0004__x0004__x0004_è_x0003__x0004__x0004_è_x0003__x0004__x0004_è_x0003__x0004__x0004__x0003__x0004__x0004__x0004__x0002__x0004__x0004__x0004_	_x0004__x0004__x0004__x0004__x0004__x0004__x0004_	_x0004__x0004__x0004__x0002__x0004__x0004__x0004__x0019_èÛz_x0001__x0004__x0004__x0004__x0004__x0004__x0004__x0004__x0004__x0004__x0004__x0004_Óq¶jãD@_x000F_í&amp;%PÛC@æu§UG¬D@:úÓâiK@êZÓtÛ9@²9þ8ýE@$vÇ mTC@Ü/ÒØöN@Åô&amp;¾|I@\BÉM_x0011_ïO@6Â×Ï_x0003_mE@¸ÍAÙ_x0005_÷E@ñ_x000E_Â°TO@a¾_x0012_N¨D@bþõK¸G@_x0016_¨ÃÒ_x001C_H@-%k	_x0002_ôI@\ÏK«_x0002__x0003_=ôU@v¡ë_F@P_x001D__x0010_%|MP@_x0017_|_x000E__x0015_9=@¦³vÞK@~£n¶CJ@_x000C_*\H8@§{_x0006_&amp;UN@»³äM$H@kmD±õF@¶0þ×¸l@@_x000D_¬QX_x0017_F@³è;S@ÐiÐ´_x0012_¶F@¨ÜKûêA@_x001D_ÕÍ ÎK@K!ß;0@@À¹¿@A@s_x0001_Ý¯_x0015_RK@_x0006_[³Dl:@³-_x000D_Yy=@ñí_x0001_L$-A@_x0013_ÍDM%6J@è&gt;ñÃæ,P@_x000F_K`çñùF@:ÒËfT@(ºyD_x0010_úB@2Wk_x0017_rG0@zD_x0005__x0005_D@µ÷ _x001C_üK@@ÅJ£ÆiB@|à_x0017_PÈdO@_x0001__x0002_Èü_x0008_ÀÚO@ØG©ÝåL@°asDùtP@n_x0010_X³_x0010_F@)VE=±2@çcU_x0010_ª¼6@&gt;&gt;Aw;ë5@!L¥Â_x000C_AH@Fd+\pB@¬q_x0014__x000F_AI@2SDÕ&amp;¬A@1Ì(¼¬1&lt;@Î®5_x000F__x000B_¼A@¨Ý¤\Ò,U@Y*ÄÂZ¬?@_x0006_§_x001A_8ÍÑB@fu_x000B_b8L@xHÜ\D@XjÐ¢F@b$¼ç3¨U@_x0007_¬§Ó-*R@ª#Á%ÙóE@_x000E_r_x000C_ËD@_x0001_YØ_x0010_zB+@(¾d[5O@ð­³CÝG@Ê_x0013_Nû4E@:Tbßá_x001B_G@IÞ8y?@ü@´)ÝO&lt;@5¸4mM&gt;@!	üá_x0001__x0004_$ÎO@"³_x0012_h¿uH@_x0001_úÎØ[P@ø_x0011_/¾ÐÆD@,8~=_x000B_yJ@\¸¤û#A@©¨XMöS@A6Î´ÅH@ö_x0004_LJ@_x0011_¾ùî_x0005_ËE@ÛÝqþ_x001C_jG@ &lt;c¢_x0019_P@üäõ)¹ø?@Ëê_x001B_W_x000C_P@ø_x0005_×GËB@Tµ­_x0017__x0003_ÁO@?vJ÷NT@íÏ_x0017_çQØF@¾ ²ÿ!E@Xo*- ON@Lv±÷+R@^Pg_x000D_»gQ@v_x0016_	@_x001E_^G@.zÜ		£H@´d2«ÎÀD@OÀ¾/æG@Ær_x0002_§.T@_x0006__x000C_ÇÂBP@JüÍó&amp;~B@çÀ_êæ²H@Õ½ëúQ8@ÏAÍ7p§B@_x0002__x0003_qþ&lt;£C@_x0002_æ´`ÆmN@ô¨0°!J@^Nçü*NA@-Fòr®H@³R¹ù[O@_x000E_êùH_x0017_M@_x0004_Ýøv^(J@NÎÔÉº_x0019_U@KÑ¬÷_x000F_H@óE_x0013_ÿi\K@nóEëå±O@3ÖÔ_x0014__x001D_yD@°ð$æ;@å6³ÂMOL@äõZà[D@î-5ÌqjJ@@È_x0011_ÞÓRQ@ÔçH-_x0018_D@S]õÑç©I@&lt;_x0015_©Ø6M@2Ç_x0001_Q@_x001E_Ô1hBtC@"°ðe|eP@£	Çé^M@_x000B__x0011_6@ðî­±ãwG@Ä(_x000F_E@äQ¯Ã8HO@9¥¤E5@_x0019_UÛê«fI@ÖñÉZ_x0004__x0005_USJ@_x000B_ïY_x0012_Ã=@_x000D_KïF&amp;J@cÂ;´C°F@¬Re¯Q@_x0018__x0010_¨_x001B_ )@Rt6Éu³@@á©_x000B_~J@¬G_x0002_)V¹J@[_x001D_äv;@ND6ÛBV&gt;@ä£9_x001B_«_x0001_P@@5ÎDóÖH@N_x0007_¶r9jL@°.æ°~þL@oÂÚ_x0012_Q_x0011_M@áà@_x000B_GH@_x000D_8_x001B_ýò5P@Ãw_x0003_?eW@vÉl(1=@_x0013_ý_x0006_s_x001F_K@&gt;ý§_x001D_â)C@Þu4ÖQ@_x001C_Ë_x000D_/I@8À§ F@)ÖÔñ_x0014_ÿH@eÕs}òïD@_x0003_5ÒºðC@YýfÎ,@F@@_x001A__x0004_ÞÐlå?ÿs²@@VÜa_x0019_P@_x0001__x0002_?¿ÚR@P_x0011_xD½C@_x0002_ª[D_x0017_µC@_x0001_÷_x001B_ÅtoF@¸.ÝÞF@ºjz¢ØD@¢¶_x001C_S@¥_x0004_Þqâ=P@Ü_x000E_mñåS@_x0003_æ¯ËÀ¤R@S_x0010_ßB@_x0018_QEû)ÁE@â¹!ý?D@_x0008_c­Ôå_x001A_@¤Äªïyº0@³¤{Ú]J@hC­_x0013__x001C_WF@j iMáN@²g;­aðL@xtL!Q@*_x001B_a¶¤L@!?x&amp;¢_x0016_E@\=_x0007_øRO@_x0018_Ç'ÂH@^o_x0007_ÒñR@_x0003__x0013_àí_x0011_D@¤3C_x0003_/òN@n¨G_x001D_*{P@Ë¬Ð¡L@¸&lt;¤_x000D_I@/'ù_x0017_^_x0012_A@îJÀ)_x0001__x0003_x4@_x0012__x0019__x000C_«_x0017_R@ÁZ_x0005_5IN@¾·_x000F__x000E_á_x0007_P@_x001B_t_x0010_%L@_x0012_cZGäN@õU1u_x0002_~H@PY½_x0004__x0003_IK@_x0013_qò0J@D|_x0012_÷_x0008_J@Üâ_x000D_²Û'@M_x001B_$6ãA4@¯úÓ,_x0019_×G@!}êÞ_x0018_K@}5_x0014_ÙH@ì.º¼¯@@Ëb´M{R@n_x001F_wÛËH@_x001C_J8_x000F_ÑlN@¹_x000C_Ýê_x0013_F@ý_x0011_åjS_x0002_A@AïD[XJ@Úßa»ÚE@býË§Z¨S@Ï_x0010_÷ÓD@zgk!\H@Óû!ëûD@_x0012_î_x000F_}yC@]ÿU!-F@:z_x0017_ùA@º9$£¢5@ _x001E_&amp;çõFB@_x0003__x0005_aÓkJG@k7Æ7=ÅC@L+cX»d7@®_x000D_ÜÇ¹&amp;I@QÅ_x0008_çIgD@õKå%ÝFQ@ôíÃÉuT@gûÐ4A@!8ù0J@ó`%E@gÙ:+qM@ bÐò_x0004_#C@_x0012__x001D_Ê_x0002_Ð7@ÓÎiP@ë35Þ¾µD@=¯~[&lt;ãK@ngÐ.\A@_x0002_b_x0018_`_A@À»_x0012_â4;J@_x0013_±;&gt;i¾J@·^_x0002_ÍG@_x0001_-K÷^I@ò·ð4N@r§âéÿ¥K@ôtÎ'_x0006_Q@êrí_x001D_¸&lt;P@1±©që§M@îGgK_x0004_8@°/*&lt;@IfÌÿC@îA)I_x000D_QD@vcò_x0005__x0007_Õ[B@¥&amp;ó_x0003_ °G@æùµÄ_x0015_GD@@î_x001C_w_x000D_P@¥Z®wp_x0004_F@9_x0002_à°_x000C_B@ªêÛ×_x0001_ûM@þiÍ_x0019_ãÜ&lt;@&amp;Ú$HK·N@Ò®qAðJ@ñ_x000F_ú¶µ´L@ä¶ö~ÊæH@òmñã°ÝP@_x000F_¬6qÏ¦F@_·°zÖI@_x001E__x0013_(wÛmO@ètèËÃG@_x0018_Ì_x000C_ÒÎ±L@ÓJ,ÄY3@Roxç/K@²_x0016_ÄbDC@_x0004__x0007_y8úH@wWaRP@ÆÍ§92D@v_x000F_0lÖ¼@@ô²4Ú%@èþ)SB@LjÀzo;N@7lC_x000D__x0006_G@ª_x0003_©³áÃB@î&gt;V¦Ë5@äÎ-"kP@_x0002__x0003_Z§æ_x0008_K@ÄÀ_x0005_n3eF@Môý4&gt;@G:_x0001_µü	O@¢ï®C|O@áÛSVzP@®_x000D_Îí²´I@ZSZýNÆP@­µ&lt;_[OF@Ê_x000F_Ø§ò@@$7 _x000C_ñ÷G@_x001E_r_x0019_ÅµvM@eUî$M@ÿ_x000C_ÿÞÜ'E@&gt;H·_x0012_-O@Âñ) _x000C_I@ºÌI@_x001A_óh_x0002__x0012_©L@ØÒwvà³T@é*w\i7F@_x000E_$#_x0001_&lt;C@Îõ­_x000B_"5I@o×½_x0008__x0010_C@ôdËNS@@í_x0007_ÿG@vy®`_x0014_éB@_x0010_«tÊQ@üzä+ÝnP@ÝM:ÝkF@4.Z_x001B_J@ÝÁq±K@qùCÅ_x0008_	}0H@ðhÄæ¯B@:_x0012_þÄ_x0006_S@âSá_x0003_îG@ZÆ_x0007__x0015_ê`D@ïÉ§½é_x001F_D@s_x0004_ôÇVG@rHìb0F@D£Lh*V@b}¡©¿L@í_x0007_-âA_x0005_L@_x0011_Pã_x0014_lTD@Æ_x001D_|À/=I@¤Z?½Ú9M@çò¡;£´J@9Dy³P@@½OpAyM@fÚ²k¨DQ@Ü_x0004_ÊçH@ì³?gTL@ÆÉýÒ¸P@óEz_x0012_4@·_x0005_2í@L@À2Äl¶rH@«×ýt_x0001_qQ@ý"«»SG@}@9_x0004_îM@&amp;+WO`S@2.RdH@y_x0002_b_x001F_SÏF@Êo6¦/©4@_x001C__x001D__x001C_#P@_x0002__x0003_~øÛ9þE@±àÒÖ_x0005_E@¢4"V*_x0016_;@__x000F_©_x0004__x0010_Q@f1_x0004_åEëK@)Q+È;s?@§HîND@P_x0008_óo_x0005_C@~L&gt;¶_x001B_E@È¤Y*%EF@_x001A_hú=×ûO@Z@°_x0014_pB@cÙ]_x000D_H@,Ö­º®&lt;@müæoËP@1ÒßtG@_x0015__x0007_9ÈU@j_x000F_´»íH@_x0019_8lWóR@L¾-#@ÒH@_x0003__x0001_¸'ú-S@³_x0017_7_x000F_Ü4@~ih_x001B_aH@@°ûªQ@Ô³_x001C_j_x0013_éG@ü|ÎkéåE@ÑÒÉ_x001F_tK@_x0003_y_x0011_i:Q@Õ)°}=L@_x0002__K_x000E_L@&lt;Ð-ÌE@=ªfõ_x0001__x0003_Ó0I@Ó;ç_x0011_Ñ@@IÜ_x0004_ÏOE@ÑÓ6_x001E_vW?@fü'&amp;T@³Ë¬uLB@)IsæV@âó»âMý&gt;@¦_x0019_ ãW¤J@&amp;nîb°;6@É5ûa$GG@ª=ED­S@*s~ÖL@ÁË~.1E@¸"_x0016_¨¿G@LY.f)ÊM@_úSG,H@P#ûç´10@Åê_x0002_¬¡_x0013_B@Ñ]_x001B__x000B_?E@¨É_x0002_¼+ôP@wlºU	G@DÙ ©ÔG@_IÖì\J@H©Y9V@$¡§G@Ã¿öcF@øV½¶FF@H}ÐI9{E@_x0008__x0007_y}É@@Ð¶t_x0006_ÌãL@´_x000E_ûþÆY@_x0001__x0002_	_x000D_s£¿XI@AÞOïâQ@_x0011_Lw=H@_x001A_2JùéO@Ø÷;9eE@«PçzÐI@_x0004_&amp;W@,eL@&lt;|®*B@¤R`§=F@,_x001F_&lt;_x0005__x0006_²;@c¹_x000D_µ_x0015_æC@_x000F_F_x0002_ _x0004_9@bHn©_x0015_IF@Ö_x0014_¹.ÑJ@[fÌF@î_x0014_J{ÔO@&amp;kå_x001F_S	P@Öê^;V_x001B_D@_x0013_¨cèvU@_x001B_LÏ°C@@§Ñ{½kM@fuák"H@_x0011_n;Û_x0006_K2@_x001A_yÇ£}L@ÔÍ_x001E_ïP@_x0004_jA_x0017_ÿwK@m|FÄÕK@i8º;Ô£E@ÀqÖgJ@co©_x0005_óÇ&gt;@zIî*RãI@ð§Î&amp;_x0001__x0002_1F@_x0004_:_x000E_ÕªE@¯lÞÕm_x0019_M@ª'L×«N@kqö±rJ@_x0007_ù­(D¾N@äk^påN@Ìâ_x0017__x0018__x001E_N@Ëäëº¿B@ã!Ô¦ÆA@6x_x0008_p`_x001C_O@_x0004_Z_x0002_ÜH_x0004_N@0ýÿ¥{Q@f©[oZM@&amp;dõ¡ÓQ@êø&gt;Ô]xK@Ü_x000F_ýæ©+@ÃX8ñ_x0012_ÍD@Ñ±-Ó2¶M@¬0¾ë¨O@»gkw®G@¥_x0019_&gt;­2E@_x0010_²_x000F__x000B__x0019_W@ã7tÿÈÓG@_x0014_Jx_x001A__x000D_\S@°ò_x000E_IäFV@QDmÅ£9@¼äõW@@Mï¹·H@6JêÇkXE@ð¬[3Ê_x0016_@&gt;&amp;  ßîE@_x0001__x0002__x0016_íù_x001B_UÈN@Úùø@'d@@oÓV'LR@¿@ÔZ@Ë»÷_x0008_:BO@ö&amp;÷Ï,L@2ue_x0004_XG@IÉ.ó¿«J@jncìÍÀA@&gt;+K_x000E_ÝèM@_x0018_Dç_x0004_ÓE@§_x0002_µÞK@îÈ_x0019_¨ëI@_x0019_\ù¡ÈS@!½vó:H@â¨ü%ëM@@X#QQ@0r]|_x000B_C@¿×Úù ÈG@:/À_x0011_*N@M×§WÎL@._x0018_å	dM@Ø|;_x0008_xA@%uXÏùJ@ùnNzïÅE@Xw_x000E_RBN@dtèÞU_x0013_K@î"~¨_x0001_G@ß¶.Ic_x0010_L@Ñ-èî&gt;@Îp_	H@÷ÿ{¦_x0001__x0002_#B@î(Òó%©Q@²êcþR_x001B_&gt;@_x0014_F_x001C_ºÐM@zøIá{1@'ûv_x0005_ÔT@RlÍ²aB@Ã¿òSºpK@_x0014_=a_x001A_I@ùN*¥¦N@_x0003_Ý|"õïG@©')î_x000D_I@óoë¼G@«Y=M$÷F@Ct-¶_x000F_A@_x000B_kGÏC@àUÎp N@~_x0002_ÏófC@,JZ%mÈC@_x0003_-{n_x000C_K@t$ _x0008_Ý.@^È!6þ[L@wð~N)K@ [#´Ø1@±k:_x0014_ú¡D@b*ê_x001D_ùI@¿Â&lt;0,L@dé}\Z¤O@_x001F__x0013_91#K@¾Á¿º I@_x0011_,G_x001D_ö;B@¢Ñ@«C@_x0002__x0003_,=¿Få°$@Roì{ÈnG@_x0002_AùoØ2P@JgýkIA@h_x0015_z²¶FE@ë:_x001D_ôÛWC@±^íoq©7@Y¾ñ¡7@¸zw¶_x0005_M@_x001E_kX_x0013_H@x=ËÌ!G@°sùqó:@ÞÎµCÃ&lt;M@HóÇIL@¢fëßåi6@»4û3_x001D_8@È_x0010_yÔïVQ@B¢È3µðA@5_x001B_¡¿I@®ljy½Q@_x0018_ÏÏÂß[-@à'ÏÞE@Xo_x001C_ÿí@@u°L²¿ÄK@=a®9»R@Q&amp;5ã£í@@ zE_x0013_ÏP@HJ._x0001_ÄJ@`¦í@®°R@=ìt_x000E__x001F_=@_x0006_×£ú¶B@vòQ_x0002__x0005_ð\N@×_x0003_ØrW)I@°_x0018_Ý%_x001B_)F@3ézùc_x0001_2@P¹_x0006_³oC@¼8ñ¸Q*@ßÄ_x0008_MvR@FGÕä¸O@º&amp;HÕäÖN@äÕ_O@@ 2¾AÜHH@c'"9a&lt;@ni_x001F_¯B@}VØ_x0003_¼F@F_x000D_é=@ø_x000C_áï}/M@v'ãOµ%G@g&gt;¹_x000D_er@@Y,üÆË@@z?Ó÷hH@p®ý;Ë_F@_x001A_u©[_x0019_ñB@_x0004_öû¨_x000D_D@_x0004_¥fl_x000C_1C@Ýû¹_x0007_&amp;?@¯T_x0010_ûè¢G@æCBÌå{@@:í_x0011_º:@uFµgÿD@µà-©°E@«î¿7_L@.&gt;"ég:O@_x0002__x0003_T0O_x0017_¶9I@no_x0004_ô H@_x001E_üFÜ_x0005_H@´sè¨¥ P@ä³_x0018_&lt;4RF@=ñ__x0005_T@ñ¯¿¾#6Q@Ä8rÔæI@=óIc*&gt;@@j©G)0_x0016_M@¬,\_x0014_%7K@Þ_x0006_q¦ØP@æPû¿P¾?@ñ	Jø_x0003_ÓI@¹ýO)!TR@êNcq_x0015_S@Ï,_x0018__x0007_¿K@F_x0011_½¤f9@¾_x001B_º»×NM@ÜÅaJyN@²õ\IôAG@wî6èDI@lÛjm_x0008_ @L[ÛgVH@¥L~÷aP@Tße¿_x000F_G@Ôú&gt;¯¨ý6@ü_x0002_ôÝI@'?¨ÂùMM@_x0001_õ"ìèP@L_x0007_±lN=G@_x0012_é¦_x0002__x0003__x000C_Q@rÂùÎeN@À}_x0005__x0003_"ðF@-=_x0011_N@öK6àD@ãð	øaL@q_x001F__x0016_TØJ@»Qù¥:7@|Äh{¬G@Z}UÛTàE@º¥¨_x001E_ÛB@_x0005_Ð®0?IJ@U]ûÉYÂP@Ò³&lt;@?@wù_x0007__x000E__x0005_ÓL@ôôÞP_x0002_B@_!?p#jA@PÖ)ÑSDK@á +¯UE@V_x000B_w_x0012_&lt;@_x0019__x001B__*µ_x0012_O@³ðÅ_x0001__x0004_B@_x001B_Ã?ûóýN@ @4&amp;ã`E@¹6_x0004_c_x0011_ÛI@ÚÈ_x0011_u¤I@Í¬"yßJ@Ð_x0005_»I@TJ»_x001D_A@øôy=R@l&amp;n)ØÚJ@$¯xG_x0006_5E@_x0001__x0004__x001E_ùC lÚ@@_x000B_Xo_x0017_ãmD@P(!td$L@à&gt;£ëØS@P·ãåöxF@I«R_x0002_páH@àG3"_x0003_J@VÍ_x0008_AÏ8@«øÔW&lt;°&gt;@xýT¹wB@_x000C_%2¦B@p	K°;_x0016_S@xR_x0006_,$Q@íD'{ÕÞ@@c&lt;Ôù A@×0ÊðpÝO@M¥_x0011_ÐDH@ÒmvÎä&lt;@ÚHÆâ&lt;2K@°Ïóÿ_x0011_ÜA@Å@Yå}rI@ZÖ_x001F__O@Ë7¡¾M@G|ãôI@_x0003_4«¼hR@~;jÌJ@¢*¢ÑÞðH@ëÂ¼åÅJ@í_x001C_ªG@Aýh6xÈM@_x0010_é%Ö°P@¥c4_x0001__x0004_å:@Cèo1ÚS@_x0019_&amp;7Ú+O@µê2¶o4G@\1X_x0008__x0015_7C@9Æ_x001B_#_x0014_ÊK@Ý_x0014_ë;ÞH@JÐø_x0010_¦_x001A_N@A_x0010_|ú_x001A_ÅL@_x001A_s_x001B_xJ@_x0005_C=]zC@þD7eN@ßO9_x0008_Ð|N@_x0018_GO_x0002_KK@8_x001E_PMK@b£â?ÙA@&amp;_x0001__x0010__x0003__x001C__x001D_@@ý)¼L@_x001D_ÏQ÷Ï?@à^_x000B__x001B_K@5·wøejE@*	ò(ýF@d/ÐK_x0002_;E@õ?ÖçT@´ìÑC«_x000E_?@QFh5*G@®¶Úd_x001D_èK@©0¼rÐÜL@4lDkÖ÷P@3ßiïÞ;@;raÛWP@g_x0016__x0014_á&gt;ÍI@_x0003__x0005_ÿàkMCyS@U_x001A_4É"O@E_x001D_AÒSµK@ÄO_x001E_LºF@_x000E_jØ_x0007_³E@øâ 5bA@8CÑ(K¤Q@	_x001A_ëaJ@9j_x0016_t©ûG@ê+Ñ_x000B_õàM@×Æ(_x001C_R@:GÄÇæ½F@H_x0006_f_x0015_qE@_x0019_ËU_Á_x0017_:@NáõÛ¢µG@@,_x000C_¯¹(_x0002_@.3ð_x001C_\LD@ó­¶ÖþD@8æV_x0017_Í_x0001_J@_x0018_Çâ$_x0006_U@O~ßM@ëu_x0016_¡©_x0017_H@_x0011_.$_x001E_L@my	_x000E__x000E_C@ÏÆ¿´NH@Ðb'oëQ@Lß_x0011__x0007__x0007_q&lt;@½æ õwú&lt;@b_x001B_ËV_x0004__x0014_P@ë®/_x0005_R_x000B_M@èÖy¨óx5@²82_x0002__x0004_èmM@xc,UrßE@÷áçg_x001C_äF@ÏÛÑä_x0005_I@Î_x001D_&lt;ÉWòI@=ÐÏÛòòD@Ú ÅÄ{MC@d w;'D@È_x0017_Ð_x001F_M@ü½ÞyûFM@²{¶ðj¯I@ðLÛhÎ8H@vË_x0002_·&gt;¸D@¹aCä÷H@m©Â0G@Ü¦ 1ä_x0015_C@#Òþ©¨±J@\J+C@ _x0003_ªJÜ~K@0;¼td_x0004_D@_x000B_îM¬_x0002_L@_x001C_`_x000E_þM@Qb_x001D_ÚÞD@s_x0014__x0001_|Q@èA_x001D_['@@Z&gt;ûÄ%0D@¸­ì(X@Ðup?_x0012_%M@_x0018_F_x001D_¯Ñ_x001E_Q@(&lt;ýbüùL@ô_x001B_K§E@æ¾_x0016__x0017_ÊOH@_x0004__x0005__x0016_7ß_x0014__x000E_J@ÚV_x0006__x0005_GyI@h$¡ñbI@FZÈbÅ÷C@_x0003_ï¶_x001C__x0018_½H@,_x0017_2/^~A@DYta¥:D@	_x000D_U_x0007_À?@_x000B_y6G@­_x0010_tPI@ü¨¡õ¬_x001B_J@_ç_x0002_è4ñQ@ä_x0001_z_ÍEJ@_x0006_/=«_x0015_@@ïvÿÀ`RI@_x0008_°08äJ@Õjoô_x000D_kI@¦A+åm I@ó*$MÞýB@$Éi	B_x0005_E@ÃÞÙ^Ú_x0017_R@Ò_x0006_?	_x001C_§P@Òz01_x0004_K@ÓûY*_x0005_IE@³÷=GC@"__x0018_E@:.ålE@Q»&lt;ø_x001B__x001F_P@¶ÿpbNJ@b|Ü;dQ@ÖákPæ^K@{×_x000B_É_x0001__x0003_zJP@~_x0010_y!&gt;ÇI@_x0011_EÆhCJ@Äýu2_x0011_à[@åí]í_x0013_I@V§Ü_x0002__x0007_hG@_x0001_'/¶tÄ&gt;@fçG_x0011_ÜN@´ÛùñJ@:lóÝ_x001E_³A@ªë|ÉÒÊ3@h 9~¸C@Ñºv_x000F_=òK@ÂÒ~`M@B/ê¹~D@p_x0012_ñNG@èIµ Uù!@C©è\ùQ@_x000E_»Ö_x0010_ùúJ@µ_x0002_ûï8&gt;@5¾f_x001C_´ÈT@_x0004__x000F_a_x0003__x0014__x0007_O@ÑÕ_x0003_ÇF@_x0005_kn¬icX@å6º=§G@ìñ*V_x0006_P@é/Ü¿ZM@`_x0001_Nó[è_x0011_@_x000B_Éé_x0011_h=@Þ_x001E_z~©¸M@_x0019_Ñ_x0012__x000E_Ü]Q@ ûà¦g_R@_x0001__x0002_£¼ _x0015_L@bÌÌºv÷2@÷¸_x001C_/_x0005_ØF@4ÓåÈD@&gt;_x001C_b´ÚK@s_x0005_½_x0010_³(P@ÛRñP@ÑÒáù±P:@äEõ¶;@ÏMçüNÔN@-jÐÇlH@ÅÉ_x000C_¼Ó_x0015_I@êc$ÞY)H@ox'®×L@&amp;ïZÑKñM@¤»_x0014_ÄÉêJ@öÖj_x000E_1ÍK@É·C¶ÂN@IY¥¹E@l:Ü¯C@£L{¾×J@$¿¸»%/@í?I³qD@"Äï¨·_x0017_J@O1;sÖý@@A­w±^"L@_x0018_Ó\É}F@§ÊøIB@Ô?ø_x001B_*Q@×xxñpÛM@4X	[_x0010__x001D_C@ò _x0001__x0002__x0003_±ÂF@_x001C_Ûuu®ÜR@õF¨GªA@' ¸_x001C_8@ÀèóoI@Ã~_x0007_ªlÇO@µ_x0013_zKþ^=@Å¯_x000F_N@Ïªf,¥¡A@°jÈ_x0010_¹P@ íiT¡V@oî\¼4uF@@y_x0004_f4B@Éþ3_x0019_®P@®m_x0015_'&lt;Ú=@±y©Q&amp;@ÎÔ_x0016_cJU@¸_x000F_µÎáC@b_x000C_¯_x000F_ïF@W_x0004_ëTK@D&lt;`B½B:@D_x0001_£o-¨K@ÜWö%áP@üÇí+@K@÷É{1ºK@X-¢vL@AèW}ÙB@&lt;Oî&amp;_x001B_cC@·ïÎ_x0003_êÂI@«µüÀëB@§í%ÃSÃH@_x0019_¿GÒ1Q@_x0006__x0007__x0003_e§yîßN@¦`®[«F@=yðG@ª_)=ÿtO@ª_x0012_÷RÍ­M@¥[°f©3@¾È#]$F@#Mç|KfK@Xþ¤qR8R@¦Ä´¬âìD@_x0004_%g/ R@þà_x0008_Iã_x0006_R@MèÁ©«H@³Áò°_x0002_øK@y¬_x0011_p1L@Oèj_x0018__x0018_Q@Ñà~Fi	F@:ÆA¡_x001E_¡L@Â\þ_x000B_Q@t ?»«:@RGi­_x0012_J@tIF_ÌÅR@cÑ¬ò÷òL@%«Zæ_x0018_P@¯³ÉN_x001E__x0012_G@_x000F_@¤ó9@½Är_x0005__x0001_I@_x0007_ÅÏ_x0002_ÁQ@\Pù{_x0017__x0007_@@&gt;dm0^ä?@ª1ëyBB@õC¡Ý_x0002__x0003__x0001_¢E@ÂE_x0006_#¼X@÷T_x0015_átXG@õÙ_x001E_!,sA@üâ_x0011_³R@¹¾Í_x0017_Ä¯K@.ÿÌs&lt;;@|ÈPÉÄ©C@×Fx@"9@k_x0008_J³39@Ò¸_x0007__x0003_Aö=@j»lãlÏH@¤á(_x0012_ýJ@¯ÈÏÊNqI@ï_x0011_9aSW;@·{ëÙç_x000E_R@s_x0015_ÆÇì×C@[VÛàH@G_x000F_ô ¾_x001C_B@À[_x0003__x0015_Q0N@éwGu&gt;@0!Wpª_x001F_@@_x0007_3ª:±_x0015_G@D1ü8_x0002_1@ø×_x0019_Cè¦,@Ë_x0011__x001D__x001A_`9@ÑQ¦ÆàG@æöÕ_x000D_tL@þ!¢II@%íµïèF@zÔ_x000F__x0001_¼ÌA@[Þ[u¬EL@_x0001__x0002__x0002_4Ç_x0018__x0013_cG@_x001E_ÄË_x0004_#zE@_x001D_üÌ_x001F_QH@_x0014_.¬dêC@´_x0003__x001A_uMÐK@ÍV2/¯uJ@Õ×}|ÈÒ?_x0004_éö,Ý?p¦ñåèÕ?ì0Ù_x0013_=Ô?¬I_x0015_%_x0012_Ô?À£¿5¬Ó?¼3»Ô¹Ö?_x000C_UÍ$_x0010_8×?n2i_x0002__x001F_bÖ?_x000B_&amp;xÊy,Ô?V,£¹_x001A_¨Ú?f?_x000F_eÀÆÕ?V§Ö/o«Ô?fh¨¨gÎ?Èïsõ$Þ?ÐWãºîiÜ?.Z¸`B_x0015_Û?_x001B_Î_x001A_µÿ­Ô?HúóEæ&lt;Ý?(CF_x000F_gâÔ?[¥t1âÍ?A°Þ«@,Ð?µ_x001A_ìÙÚ?èàÔ_x0002_CøÖ?_x001E_Úu_x001F_1Ô?Öö£ _x0002__x0006_^°Ö?¬Ô·;)ÒÖ?²·äÂ|Ñ?_x001E_#ê,Í?H/d_x0005_l¹×?_x001B_4P­VØÐ?ûXNúâOÙ?Ò´ÀÉëÌ?Ì%óü8eÇ?±%E¶9×Ø?HD&amp;D¿×?×mMÕ?_x000D_êääs×?¢WqÂ_x0001_8Ö?_x0018_r¾ÖÊnÕ?àL_x0012__x000C_4!Ö?TÌdIíÙ?jÑ'¥_x000C_4Û?øzØ?fë)Â4_x0018_Ô?1_x0011_l´D?Ö?ôRB_x0016_­Ô?_x0014_ûa1BÞ?8m_x0003_âaÔ?_x000C_()|i4Ê?^ÈÃ_x0011_Ò?ÝÊ_x0004_fÕÕ?(_x0011_¤pñÜ?V-`_x0014_CÓÛ?°0¼Ë{H×?mäK i%×?jG¤xØ×?_x0001__x0005_F°ø_x0005_Ú?Âi+ÎåÍ?e.ÿV×?Æ¦/làÎ?Lu¯ØDÇÚ?jô3~ÂùÕ?d_x0010_¤*æÝ?_x0004_&amp;$_x0017_7Ô?xKßÎØ?6[EYâðÞ?f%_x0014_ÏÖÁÖ?,_x001E_Yj)×?Ë£¹&amp;fÖ?`^3bAGÖ?(&amp;T B_x0019_Ö?ºþOÐP5Ô?¤Ì_x0003_13Ó?Ê£Øú_x0015_Ö?*Bñ¯ZÑÖ?]_x001F__x0010_Vã×?¨Lc_x0014_Ó?ÀÝ ÚH½Ú?&amp;_x000C_IeõÔ?E°tÂ&lt;_x001E_Ê?ÚY|ÕÓäÉ?~Ñ_x000D_ôø×É?¶¥Re;Æ?zkV_x001A__x0011_Ö?Þ_x0012__x0002_è_x001F_4Ö?ÙÏã_Ö? åD@Ä4Ú?#a{_x0006__x0007_+Ù?UkXbìÁÐ?ôf/6ÌØ?zRz_x0003_çÚ?_x000C_zq_x0015_n¬Ò?´M_x0012_*¨}Ø?_x0002_GC_x0005_ÎÒ?&gt;f2íLÕ?@à§_x0003_°RÌ?pºúLµÞÐ?_x0014__x0019__x001A_îÝ·Ò?¢µ_x0010_(1pÜ?°|_ã_x0001_Ì?êNº4A'Ó?ìNo+þ\Ö?r+ýy7×?Uf_x000D_(_x0010_GØ?ÿôteÝ?`s±fùïÌ?JÂ=(Ë?Ø_x0018_¯£NõÚ?_x0004_¨Ù_x0016_vÕ?_x001C_áR³Û?ÎuObù_x0002_Ð?T_x0014_&amp;wÿ_x0017_Û?xè:_x0010_ÞÓ?F©_x0003_0_x0019_Ñ?_x001F_¯çm_x0003_×?9ïøp/^Ñ?wRÚHuÊ?éçJ_x001C_ìÛ?°bL£.Õ?_x0004__x0006_G_x0016_é¦èÖ?)Î_x0005_Aq×?_x0004_UÁ&amp;áÒ?qðò°dýÕ?ñ¶_x001B_?ÜDÕ?Qxõ_x0001_:ÒÐ?è-ÍÄ_x0006_Ð?r÷:ò-Ò?BF{!ûØ?¼üÉ:Ü?_x001C_±vØoÔ?¾¼qþ¸pË?2_x0018_¶Í?F^¡5VÒÒ?ÖOøëqÙ?\4cÓ¯Ó?\UÑ¹Ä_x000C_Ú?4®*%_x001F_QÑ?Ù]Ð-É?ÞØHÖ_x0006_Ñ?d7«/¤ÜÑ?'Àûa_x0016_iÌ?_x0016_Þøä_x001E_Õ?Q¿«GÐ?ÊT_x0003_ø]Ó?©×	á¦Æ?RVÐ_x0015_Ø?mò_x0002_{Í?âþ§_x0012_Õ?DJ_x0014_*P_x0008_Æ?_x000E_ãUâdHÑ?_x0006_a:_x0002__x0003_ðË?	"ä_x0018__x0003_Ù?^ÎòÀõ(Ò?Þ°^\GÓ?v_x001C_Ö_x0014_Ò?ü¹»lÃQÔ?þ.ÞQæÖ?x×Ì_x0008_§Ö?_sá+Û?ÀÂä;üþÕ?\_x0002__x001E_nE2Ù?ØÆ¯sv_x001F_×?_x0013_Ãq®_x0010__x0001_Ô?È}ÔP2VÙ?V¾Nÿ%Ô?+2åBÊ5Ù?.½£OõÔ?Q_x0001_W_x0006_÷²Ð?÷¢£8Ð? VÓX°ÛØ?xÄåüÉ\Ï?$Ä¹ÛH¡×?_x0010_§_x0016_í1³É?d!k_x0003_0ÏÓ?«	hó@»Æ?8Ù_x000B_æÒ?ºÍÜ1|IÝ?_x0003_ªÄ1j_x0008_Ø?$UÒßüÔ?òáüâ_x000B_sÌ?ô;ÑÕ?_x0014_Îø8á¨Õ?_x0001__x0002__x0012_!»/È´Ö?_x001D_}_x0019_=_x000C_RÓ?\¨=ÐÞ»Ó?êï£2âpØ?¼	_x001F_6'?Ð?`_x0005_,¤`¼×?a~_x000B_úÓ?_x0018__x0001_Xë%Û?Ö©¤¬ÓøÖ?4V0Í@ïØ?ÐÕ4_x001E_Ð¤Ì?à=çÄýØ?äÈ³h¦×?Äëê_x001F_Ý?ú5À½Ü?_x001A_@{V_+×?ü9ÃxÑË?_x0013_VÔ&gt;_x0008_^Æ?_x0010_Ìµö[Ô? èXZü_x0012_Ù?_x0010_î_x0004_ _x001C_Æ?êaÊy_x001B_Ç?H_x0012_ý$µBÜ?å.[ÁÍ?Tt»qWóÒ?_x0010_®ïe Õ?_x001A__x000B_YPÈÙ?Ü_x0014_hi: Ú?&amp;_x0016_¨hý¨Ø?2Þ¡NÐ«Ý?ø?Ïl~ôÔ?Á,^+_x0001__x0002_T×?ðû@ë5/Ö?\Ý_x0019_Ç_x0003_ Å?QºËdæØ?r~«§_x0007_Ñ?_x0015_¦-_x000C_3Ñ?Èqy_x0019_ã×Ú?pÂý"£Ú?®_x0002__x001C_?åOÔ?^©&lt;Â|ZÚ?_x0003_ÊUÞlÐ?èXÎÿ_x000B_LÒ?¶À­T2_x0012_Í?|Ú!Z½Û?B],¦#Ø?R_x0011_ðB'åÓ?R¢_x000B_òìÒ?_x000C_L3lÚ?¦ZùqÔ?æ°_x0016__x0004_Ó?\b_x001F_µr¤×?ÿ_x0016_¨Bî×Õ?­N!öuÐ?Íí_x000C_&amp;ö_x000E_Î?B{E_x000F_2|Þ?_x001C_°.VÑuÚ?DxI¡½»Ì?â_x0017_.ÇÃ^Õ? _x001D_À _x0014_dÞ?ø$°K_x000B_3Õ?öT_x0005_,ø×?_x000C_¸ÐÜjvÑ?_x0001__x0002_ð÷¾±+Õ?_x0006_Ñ_x0010_&lt;Õ?Á_x001E_LÔ?FPt}&gt;GÚ?_x0006_D%G×?f_x0017__x0003_÷ÂhÛ?_x001C_¸"©N9Ô?k_x000C__x0001_"PÕÖ?2æuv´Ô?RÜ¾Þ+TÔ?PQ_²[Ó?Ü°»!E?Î?ÊWWì®È?à_x000D_ì¦Ò?_x0004__x0007_Q¥;ÈØ?_x0008_ÚsÿÛÖ?.aÞóTÑ? ç~ÎMÎ?|®yK×?É¬î_x001C_p´Å?,H\_x0007_Õ?H_x0011_­WÚÖ?_x001D_Wwz~Ò?²R©õfÚÆ?L{_x0005_±_x001F_Ò?Þt\_x0007__x0004_ßÕ?ünc*¹æÔ?._x001E_~ÀjÍ?ÑSÎ_x0016_?Ù?_x000B_POÁô_x000F_Ö?t;î$®Û?_x0010_2_x001D_P_x0003__x0007_ÈSØ?è$/(VÓ?+Ûîý½Ó?ú¦e_x0017_dîÖ?Ä.3pnðÃ?_x000C_È=¡QÛ?Ö|86±]Ô?"â¨´8_x001B_Í?të8XÿRÉ?_x0017_àrÑ?ó"vÞgv×?Ö_x000B__x001E_`È_Ü?à «Ó^_x0001_Ó?àõKLÏÞ?Dý¯²U}Ú?!_x0001_Jº¨ÈÐ?è3ÿª¶Ó?Àr_x0004__x0012_ÕÕ?_x0001__x0006_+j_x0010_&gt;Ì?µªôah^É?ÐïÞéë0Ô?ãTÅi×?5Ù._x0002_Ø?bût_x0012_ÞÚ?¢_x0001_?JÛ?_x0018_Ã5}[Ó?ú»v\b_x0005_Ö?ò_x0015_8°\Q×?J.îzkBÕ?&lt;«Wt_x0001_`Ó?&gt;Ç÷_x001E_³Ò?¸ªµxñ¹Í?_x0001__x0004_Ø£`AË*Ù?Ò¯_x0015_Á_x0006_®Õ?¼_x001A_ L·_Ù?yñ¼_x0017_q¬Ö?_x0010_ï	®HÊ?üÿ£!Ò?v_x001F_êIýÖÔ?_x001C_à3	_x0003_Û?!\e¶¯_x0005_Ò?È°Å_x001D_?Ú?s£à«7Ó?:_k_x0017_Õ?ì_x0002__x0018_Ý.Ô?¸×ñIHðÖ?ÚÖ@±BðÚ? Ê_x0003_í£Ê?ÈSª¹Ñ?vÓ¨w¹èÓ?ÎÆFN9ÎÖ?¬EiRµÙ?®/Û9Ó?ïkÐõÕ?¢î±Z×?N¥_x0017__x0016__x0003_­Ï?RP¯ÔFÁØ?é_x001D_q¯'éÐ?_x0006_HÁ_x001A_e"Û?`®?±Û?©_x0018__x0007_±å"Ù?_x001C_QÂö_x0015__x001E_Ó?¤_x0017__x0014_9?×?å¬_x0002__x0003__x0011_VÚ?Ñô¶KÙ?p»_x0012_éÇ?LÕmÏTÕÑ?»zñÔ?A/_x0001_'YóØ?_x0002_iOXÕ?_x0010_Ã¾(ÒðÑ?z;&lt;ÈsÕ?_x001F_MýîIÙ?hÃ_x000D_Q_x001E_UÎ?~w®K©_x0003_Í?_x0004_õÏ_x001C__x0017_Õ?c_x0018_ ÷PÖ?xEÍ_x0019_ýÌ?p×s_x0004_Þ?BãÙÃ_x000F_Ü?ÊûeÏz_x0004_Ù?qc_x0019_ÃØ?Áã¥_x0012_*4Ç?0µ¤ÐL¶Õ?¤É_x0001_v^Ý?pºÀ]£Ò?_x000E_$r(ëÔ?v_x001E_ßbôÐ?Â ù_x0008__x001C_Ô?¸Ö·YD©Ó?&gt;	$_x0019_Ü Î?ðö_x0013_È1úÙ?*RÅ)GÔ?'Yì¥ÓÐ?{6gõ\Ð?_x0001__x0003_lÐZÒ?$k#¼ÕÙ?¢¤_x000F_ÉMØ?ª_x000E_«_x0002_µÁ×?\âà&gt;òÀÕ?iÁ*z×?¸[Ä¶³âÖ?ºÉ1d~Î?1zð_x0018_¾Ð×?&lt;F yÅ®Õ?ÎÿRp_Î?C|½ûÝÕ?U9¿»ùÓ?]ß%JöÒ?F×çý_x0011_1Ì?*õû¦&amp;_x001B_Ð?Çg|,`FÔ?ìõ³_x001D_2_x000D_Ø?(ºu¬Á_x0017_ß?K-vÑæoÓ?:7zéØÑ?ãÅ½ìæ Ä?V¬cØ×Ó?¥bMÖ¶ËÕ?*_x000D_tÇ_Ú?Ã|/ÊIÐ?_x001B_êýBi_x001A_Ó?Ú÷_x001A_²!ÅÔ?PWA{¹Í?D%êÓ_x001C_xÉ?X_x0017_GjÖGÌ?v¯·¡_x0005__x0006_Q¾Ò?´Þ8¢j½Ù?õÆÇÓÑ?_x001E_××ÙWÍ?pÏñ×Ò?FÒ¹¸_x0002_Ô?_x0007_&lt;x,Ô?&gt;_x0010__x0004_mÙ?_{ªS_x000C_Ó?$ÿÕàtÓ?é7£¦Ó?6î5VP_x001C_Ý?Ê._x0003_áé_x0018_Ø?LþTÚ_x0015_Ò?Sf/UñÓ?$ÝY,_x0001_Ô?Þ¸¡´_x0003_Ò?0«´ëÀÙ?ª_x000C_k¼Õ?2l¦q_x0013_ÏÝ?Ì)[9Ð?dJ¹*ôÑ?È.	ÎþGÒ?Ô­XÕ? é¢ÖÿÎ?&gt;Å¢Ø¡»Ô?ÀÍ_x0014__x0007_ÔÈ?±Y_x001D_%\eÓ?ªËc_x0010_jDÑ?ÔÂ2G_x0010_×?µ¯PÊ`Õ?è³Sö×?_x0006__x0007_ðW_x0008_åÜÜ?Ý&amp;Þ]æÏ?ô_x0003_Ì½½Ñ?Ø½_x0005_ç×?/øå±	Ò?y ;¾áÈ?÷.$$Õ?ýPþW·@Ó?°ÿ½¸Ô?vïó§Ö?_x0016_$=(&gt;Ù?ÆU¤_x0015_{Ù?Â\IÒ¥®Þ?T:T©_x0004_ºÕ?º¥fë_x0003__x000C_Õ?Qu_x0001__x0011_­0Ð?_x0012_×J×õÙ?Äú¢Ü?â¤5Õ1Õ?$¿ ×boÖ?Þþ&lt;I_x0008_Ô?¸_x0006_4i:È×?~)_x000D_b5Ò?_x0015_µ|p_x0002_,Ö?6!­¨æ$Ú?`ÞË¦VÐ?õØ×AÑ?¬·#ÉÊ?îÉÊyµ\Û?ÖîváµÏÕ?R÷_x0010_­ÝuÝ?ÓRO_x0002__x0006_¾ËÓ?íþÓ?_x0018_ê}Ñ?Ø?ì_x001D__x001E_ß-Ù?È¨_x0004_xaÒ?¬g_x0004_&gt;×?ÌdiTÛÏ?ð/´¦Ü¯Ø?ÎYr_x0003_Ì?Êµ@ýÂÓÔ?/_x001F_!JÏÑÌ?Ê0ànÒ?u_x0017_&lt;Ù?¢_x001D_5ÕüØ?~ÞÌß_x001D_Ù?äÞâÞ{'Ô?tRBê7DÚ?î¬j÷~Ò?2Y0ÛÊ?xo¿DLÓ?_x0004_ia_x0003_[Ê?Ô_x000D_ÒÀH)Ñ? Sfñ²®Ò?Ú_x001B__x0005_'aü×?~5vXÖØ?_x0010_¨î_x0001_RÈÕ?ÈGÎ_x001D__x0013_äÚ?÷ «°ãüÒ?&amp;;Ûð½´Ñ?òÔ9¬_x0019_Ü?_x000E_§ÞpçÙ?ìþu²=»Ð?_x0003__x0005_à_§äãÕ?_x001C_§ÉÏ$9Õ?ÔV_x0002_¦*½Ö?Ä_x001B_ÞP±æÕ?±_x001B_hÝåØ?jâÍ÷._x0004_Ï?HÐíÁÃ_x0010_Ï?tm¿nÁÔÇ?ðÜ%ÙHÿÜ?¶Ð?HçÒ¡Òe×?t«s\Õ?Ô_x001E_ÞésÔ?r9Â^ÐúÚ?_x000C_PÍúáÖ?=è_x0001__x0019_WÜ?[µ°_x001D_oxÊ?_x0005_nuWR;É?q§_x001C__x0007_æÑ?ÖÒò:yÓ?Ð_x001D_¾ÅBÔ?vá=CÉÏ?^_x0006_å¶3Ï×?_x001C_k!_x0014_IØ?_x0014_i³Â,xÒ?_x0003_Æé1#Ç?.o1_x000D_àÔ?0(ÖV*Ñ?&amp;¼÷ïI_x000E_Ô?nd¿_x0007_dÔ?aã_x001A__x0007_DÓ?\âO_x0002__x0005_ÈPÒ?&gt;}$úÃÒ?Ôæ^/_x0004_Ö?¨_x001B_cBÞ@Ø?Lf¤èßØ?¼ÕÛ«"@Ñ?Pn_x0003_³,Ý?¸_x0013_¬ÕÐ?Æ¼S.%Õ?\ym~¤´Ú?kX _x0018_IùÒ?n.Ð?ïÐÒ?_x001C_«óÕ?_x0018_;e±»²Õ?¨oé¬ÛgÚ?6è_x000B_}mÖ?Ùß¬Ò$§Ð?m¢u®_x0006_Ð?úµB´vîÕ?Ì_x0016_ûj_x0004_Ø?_x0005_xog_k×?8ç¢½_x0004_Ü?òeÑ2T%Ò?ÂfÍÎb±Ë?§´Ý²oÕ?+è¹_x000B_U_x0019_×?7/_x001D__x0001_{¥Ë?æÁÉ¶óÖ?Ú}bìÌOÒ?d~]nâÛ?=_x0008_»Ñ¶×?Æ_x000C_I¦Î?_x0001__x0002__x0012_·ê#'·Ø?5*ôÂô_x000E_Ñ?üÙù_x001A_qzÖ?z7ÒÔ_x0001_fÕ?ÅcÿT«eÙ?C_x000E__x001B_.Ø?ÖÒ,_x001C_Ò?âÄáãiVÖ?C_x0017_}¾9_x0014_Ò?lyu¬Ù?ÞÔ1GáÕÓ?ú_x0015_¨¦Ù?|~MKãµÜ?¼$)y®Ü×?t=íìüþÖ?_x0006_ûü3TÒ?.@!Ôõ=Õ?µÇ­IòÑ?_x0016_))ðÏ?4×__x0002_ÇÑ?_x0001__x0003_øÔ?R8uHöùÛ?SÛ¼jØ?e¢1Ö&gt;_x0019_Ð?V&amp;Ã¥_x0016_Ù?ÞíkõDÇÜ?d/Ó FGÐ?ø²¤ÒçË?ìí'êÔß?¶_x000D_Êp)íÔ?K%O¿a×?aùpB_x0004__x0006_xÈ?¾³©aÑ?¨9¶À1_x000E_Ù?ÆÁrüÉ_x001F_Ñ?q2ÿ_x0003_Ñ?_x000E_m\_x0001_KÚ?@8`_x0005_7Õ?¶í9+_x0010_ÝÛ?þB$0®Ð?_x0019_¸_ÉðÉ?S§~+Ú?ÿÃZÕ?RJHU Þ?ÐyT?øÏ?_x0010_0óÔø×?àµhHÃCÒ?ÂÔÝ/eÔÊ?ªdúÓ?þº£5ëÕ?j+åÈXÒ?~Xò&lt;_x0002__x0010_Û?ÇÑTaãÑ?ÌmRrÖ?p6ÿP(EË?LN_x001A_©ÛÓ?îµnÙúèÒ?äyîÐ_x001B_×?­H1þx#Î?ñeIî×?ðxí_x0016_ Õ?( Ñ ¨Ñ?·iÔè×?_x0004__x0005_«õ_x000C_	Õ?Àê_x0014_x$Ñ? Y&lt;þ:Ô?YÇÁ¡Ï?²¦eÇÑ?~.xu_x0007_Û?ZOqý¸éÎ?;£SmàÒ?ËýÄ¨ìÐ?½_x0003__x000D_×?_x0008__x000C_nn_x0003_gÕ?´sØ_x0004_$Ö?§J°Ì_x0012__x001C_È?_x0002_@Ì2Ç)Ø?Ù_x0005_åXLÑ?¼loÀªÜ?:_x001F_Ü_x0001_Ò?øeyrÌÚ?_x001A_qÞ©Ö?¨	cuyÔ?t2·¡[_x0010_Ò?Ò_x0015_£R¾Ý?Äh7Ø?_x0018_e~£Ä÷Õ?Þ.S'O¡Ò?Ô&lt;+ACÖ?G,Ý}Ý_x001E_Ö?_x0008__x0016_ù.Ï|×?êº_x0018_ÙûÑ?_x001E_`ÙOÍ?£g_,|tÖ?èAb!_x0001__x0003_X6Ú?fÌ÷ÍÙ?èêÙõûÈÓ?_x0002_Û¤qiÖ?_x001E_Äû	_x0011_Ó? ëÄMõÍ?3à&gt;_óqÓ?_x001C_Á*l"Ô?¤GBÃ%0Î?êL~_x0008__x0001_Õ?@_x0017_¬&amp;&amp;Ø?º'!¹LÖ?Êà\ó²×?f4íP (Ö?_x000F_M|ö¶	Ì?úÕ	"Ò?òï5ßÙ?P)	%_x000E_ Ì?øZº/!Ô?_x0002_T¥fÒ?(¨ãÆ³«Ñ?tBÛ¡[@Û?_x0002_§êÕÏãÊ?ôÈw¾Ý?Úì0Ýô¯Ñ?ÄDÔ!_x000F_Ø?Ü|[ÖÎ?t»³Èô9Ó?ò&lt;ÐØ?_x000E__x001C_G³jÛ?_x000E_÷r´ÒfÖ?.±#Ü?_x0001__x0005_5Ê¸_x0002_È?RE»_x0006_È£Ó?¡¨M_x0007_3×?_x001A_AÄ_x0005_+Õ?B&lt;+H;Ø?q§U_x0018_Mò×?N{¥.ôîÎ?_x000C_Ä%ÎWUÕ?,¿_x0013__­ÇÖ?¸g_x0008_à6×?+!æ½Û? ©É¨qÎ?"rßJðÙ?Ê`_x001A_%Û?¨DþðZÙ?rÊü¦üÐ?3ç_x000C_#¿AÏ?°s9ÉÏ?_x0003_5Ô¢_x0002_ºË?À;M_x0004__x000B_´Ç?E_x0003_U_x0016_#Ó?x_x0005_°²×åÔ?¢_x0004_öL_x0006_YÔ?Ô_x0017_\Î_x000B_öØ?^_x0018_zÇÖ?ÿÍzI_x0019_Å?Í_x0005_å_xwØ?(î(EýÆÛ?_x0012_Ö_G³Ñ?2ä¤ÃÌÐ?_x000C_g_x0015_pFvÛ?_x0010_Ô ¿_x0003__x0007__x0019_{Ï?Ê¤uhgÕÛ?¥ö_x0012_2mÏ?Þ§_x0002__x000D_½Ü?@ç_x0014_=¿ÅÓ?óVO5ÐÚ?â5°%Ú?äd®OOÅ×?_x000C_óIµo«Ð?|ð¼LáÐ?ìe[è§É?U#4í×?_x001F_3â5\ÏÔ?MIx3Ý%Ö?ñ¼t@ÅÁÒ?`¬/âïÝ?Ûß_x0003_i5Ö?,B£_x000E_Õ?h¼_x001D_3!_x0008_×?_x0001_O:Û¥¡Ö?_x001C_µ!ðVâÏ?¾ØÏ`_x0011_É?¾u_x001D_Ö?©´_x0004_¾:Ò?h,y_x0016_CÈ?PI6¶µÎË?_x0006_Î°!	Û?«i_x0005_×IØ?ÙúÎ¨ègÑ?æJMÎ_x0007_Ð?4Ê(hoiÓ?¾_x0007_ÿORiÙ?_x0002__x0003_JvSs}Ü?.û7_Û_x0004_Õ?NQùÑËÄ?ÎÚ7H£gØ?&lt;`¥¿üÇ?ÏM2üE_x0006_Ä?zö!X	Ö?Pëã_x0008_r°Ú?ë¦ûBiÕ?_x0018_Î_x0005__x0001_aâÓ?D­[Õb_x0015_Õ?mq_x0013_÷®öÊ?Ð&lt;«Ä&gt;_x0007_Ú?j_x000F_¿ÎjlÑ?/èÓ»'½Ø?$_x0008__x001A_	AWË?ô®LÝá_x0003_Ë?-zZ&gt;Ò?LWf¿ª®Ý?ÞÎ×ð§×?º±D°Ô?ðVÔ3_x0012_Ð?ôæ¬çÓ?66i¸Ó?_x0003__ÙlFÀÓ?ËöY_x001D_ÆÑÓ?âHs_x000E_	Ö?èÐ_x001D_v)_x001D_Ú?{&amp;xÑxÛÒ?_x0010_yõ_x001C_Þ?UO*1Ò?_x000C_\_x0001__x0003_×Ò?&lt;J?ÆßXÙ?½g_x0002_sW_x000F_Ê?wàtÉ¦Ô?]Y_x0007_MuØ?¶L\£FN×?ÿ·Ä\)_x000B_×?ÆuÃI½Ó?_x0013_äH__x0004_JÖ?]|_x0018_Ý9¾Ï?_x001A_}ÇóÙÕ?_x0018_]i_x000B_4OÅ?®W~_x000E_¢Û?(_x001B_­@ xÖ?R_x000D_,13	Ù?¸w~)PÉÖ?®	 ËÎ?È`_x000F_»_x0013_Ñ?|ÕJ¿_x000F_]Ø?ZÈÒ©i_x0001_Î?_x0012_Nx¿þg×?õÿ5yþÑ?ä¯!Ù0Ü?|ÿ×6¢Ù?´Ù_x0008_DÍ_x0007_Ö?ºcô¢²¢Ñ?"¤x±ÏÑ?T³ÜÔ2pÒ?¼_x001D_bt__x0001_Ú?¶¨'ðíC×?ÖÊd_×?ÀÈãh4ÍÔ?_x0003__x0004_fYÚ_x001C_'Ù?¼_x001B__x000B__x000C_NÓ?ºjÔ(ÎzÛ?_x000D__x0011_0hwÕ?l[¼×¿Ñ?_x0005__x001C_¡Yâ×?_x0008_P*ÎÎÏ?_x0015_¹}ÎiÓ?¼	[xcÐ?&amp;ê]&lt;ôÛ?È-[ãQØ?LæALÏ?§v1%Ë?Q,qÅXÖ?¾_x0002__x000B_ë%Õ?YÞÉ¬hÒ?Ê&gt;áßv)×?wÏS_x0011_É?Þr$¦Æ_x0013_×?ì2	¿ÅÎ?¦?ºýr°Ð?Üz"ÿhÒ?±^µËwÐ?»ü_x0001__x001B_"_x000E_Ó?Ói_x0010_"Õ$Ð?: øãØ·Î?_x0010_gå_x0010_XÏ?PZÎ_x0003__x0011_¹Ô?p²éh+Ï?xòÃçEÇ?ð¾à'Ð?±*3_x0001__x0002_S¤Ô?xÊKü«Ø?eH¤b%2Ø?ô|Ý_x001F_ØÍ?a_x000D_BßÓ\Ò?,5è-U¶Ê?yÀqoüµÔ?Û_x001F_äòÕ?õVâ0Ï??âOòµÖ?ü²¬Ë_x001C_Ï?FÁ_x000F_ÌFÛ?2Û¯û3PÜ?o±C*i¹Ò?ÐÅÁ_x0013_Ü?_x0002_570_x000F__x001A_Ú?DbQ]ÎcÍ?&amp;\_x0019_ÐM6È?_x001B_"ýÏ;Ñ?Î,;_x000F_¹Õ?Ê39ËjÕ?_x0012_/V7_x001A_Ù?@â_x0012__x0005_"Ñ?`Î°¢C`Û?ñÛÂ.×?&amp;M·úß©Ü?_x001E_&amp;®_x0006_ÉüÐ?Gc¹_x0002_R¥Õ?¾Ëm"1ÚÙ?ûöH&gt;DÖ×?s_x0013__x000B_Nq¥Ï?b_x000D__x0005_0_x0002_ÅÑ?_x0002__x0005_D&lt;ØSYØ?¶_x0004_Ô8_x0005_´Ø?Þ£-_x0013__x0015_Ú?,_x0017_vt¯Ù?^òõ+KÕ?ìI{Ô¹Ö?¾kFÝÚ?Úï¦Åæ¡Ø?DÿZ_x0004_9-Ü?_x0001_%¬ÿmtÒ?FÖÿºº³Ó?_x0005__x0016_{_x0015_ÉÑ?_x001E_ZâåpÊ×?_x0006_é§~ðÔ?0+êÚpÛ?2ékUÈÄÖ?øÓM_x0001_K0Ý?g53Àe¢Ô?_x001A_/¹P«&amp;Ø?_x0013_Ä_x0007_3Ó?}ê%_x0003_(£Ø?¯_x0012__x001B_F`Ø?tq_x0019_/_x0005_*Ú?â_x0001__x0005__x0010_=Ó?nY¶	|Õ?Æ _x001D_1ßÚ?_x0004__x0019_nj´êÑ?¾Ký_x0011_´²Ù?à®&gt;0I3Ñ?nójoÔÔ?(_x001A_¨_x0004_=êÔ?»eÎ_x0002__x0008_xØÖ?ÿÝ_XÑ?$ü^nÈ? Aè_x0005_éØ?0ZËJ!Ó?ÈûR_x0014_ãÙ?ú_x0003_*¤0Ó?àpÐ®NÐ?_x000C_ÛPö`+Ó?_x0015_àv_x0004_3CÙ?ÈòBÞñÐ?ò_x0003_ï&amp;¡ÂÕ?ò{VêPõÓ?»Ã«_x0006_Ó?_x0008_wÈBaÖ?_x000E_N&gt;H»_x0008_Ý?mÉ±ÕSvÙ?_x0004_ë¤È|Ô?_x0012_@79³¿Ú?f.ÿ_x0007_5§Õ?Í_x0017_wÜ?ú1QýQÚ?4~8U_x0001_×?kÆÝ_x0018_áË?^Ðo¸kÐ?$xÕõØ?ê$×_x0015_fØ? ¿Í	_x0001_Ø?ñÓ&gt;_x000B_P#Ó?Ðñ¦º$áO@_x000E_B­_x0015_I@_x0003_ËÝ3S@_x0001__x0002__x0017_¾l_x0008_M@¤f)AJ@¢Ù9BxC@{ê_x0006_Þß#G@ù_x001F_ùlJ@Þ5PO¼L@3¤µ,ï!L@iD¨s_x0016_öO@ÜÏÍÍÉ_x0014_J@¹úÕý¿G@(h­¬G@¯LÆ_x0004_í_x0002_P@â_x000D_Í7!CL@Ê¥°C&lt;_x0006_O@ÅO_x001D_Ü¹æF@_x001A_x¸¾cE@éä¸_x000E_}H@ø+_x001C_}ÆU@¢E_x0013_]R@¬ÿy_x0007_&gt;5O@_x0008__x0008_/¦F_x001F__x0017_@daO	ÐçD@OR_x0012_}ôøD@÷õ»óT;H@O7Oü_x0007_I@U_x001E_¥ÁL@_x0018__x0002_£_x0014_ÒL@©Ò^ÕO@ÑÊÍM@ÎÀÞò5.P@ÒúÉ	N@âJÉ_x0001__x0002_¤?P@µy±KJ@zNçUàS0@®]-?¹+L@:À8fJ@:jø:I@ï1t÷Ã%F@)öþãÐI@DÁ|P±J@ëã¹þE@T°%_x001F_p@@~_x001B_H,ò|M@ÚU5rogS@é_x000E_«Ù_x0017_O@áë&lt;IáÉM@*IâG_x0005_¾O@_x0002_Ð_x0018_lL@*M¸e¥K@Î?²RDI@)kLçL@_!ì._x0014_KL@þ_%_x0019_ãE@Ôf	_x0018_C&amp;P@ÿ_x0006_,¸áJ@8vR/_x0012_½C@Éb÷CcH@F¡MÎ§úK@ÅP_x000D_µ¦G@f½"_x000C__x0017_P@_x0012_­Tµl¬:@á!"ü3I@õPH­_x0019_F@_x0001__x0002_d¡×1Ô¬-@*£0nÀ§I@Ó¿IªO@v2rheJM@9OèZöR@wß]éI@	_x0015_13L@_x0002__x0001_Ò_x0015_GÃB@¼oeoR@_x001B_Ý­_x0016_UQ@_x001E_53]BJ@-!£ jIN@r­_x0016_J"ÃL@àX6L÷I@ZÅ{ä¡J@p?ì_x000F_øÞF@k,0G@$ª_x0014_áº2H@_x0015__x001C_&gt;FM@útÅóccP@:r[fF@¯	ìþ9¬J@m&lt;wE6G@}¦3f¢N@nWÀ¨R@'¢ßÿú,G@þW_x001D__x0004_/P@ö_x0015__x0014_ªûQ@ku_x001B_UvR@îîñ_x000E_@@ð¹C¬ª_x0016_L@»ßG_x0002__x0003_q_x001D_?@¦a_x001E__x001C_ä*P@*¸{kuA@¶_x0002_sã¤P@&amp;L&gt;	ð¤G@_x001F_ßÂÊÿtD@_x0013_@ëîB@²¶_x000B_IòbI@¨QÑpMP@_x0013_q`¥_x0011_G@-_x0018_üU²ÙC@_x0003_Ô_x0008_mÆ_x000C_P@rã/_K}N@u_x0017_ÞJ@éz_x0016__x001B_×'R@Ðåh2ÎoC@Ä À_x0014_ÁP@Áf¶_x0011_/O@Ó_x0001_Ö¾5¹H@Æ_x0005_]ãó»Y@¬%£;»]D@37ÿ#E@_x001E_U_x0002_DmèP@È¢eË_x0001_O@	_x000E_v»_x0004_9Q@=o_x000D_öyM@ê*_x000E_ÇáC@·-ë	Jå=@ÇC_x0004_¥ÿs@@_x0008_V2l@J@Æ;¨þ	2@_x0015_4Â&gt;P@_x0003__x0004_a"áãàM@³5ßJ«Q@ëfÐ_x001A_öI@x_x001C_Ï_(H@ï"w:D@_Ò4_x0018__x0002__x0010_Q@_x0001_Ó!SNQ@kH{¶_x001F_O@"Ç5¶y®O@_x0003_?`P´Q@¸¬Í_x0018_ó_x0002_U@æq)_x000E__x0007_H@_x0006_iÜçP|Q@ÔLºâº_x0012_E@!;FiÙa@_x0006_¢_x0004__x0004_,rP@Èl#ùWM@{þr³_x0001_G@ògÜ"éBN@­zöÎ=(N@;Ir{ã9@8Óð²&gt;Q@td¤ÁçrP@JÔ]"P@ÛÍ­öùCD@_x0012_ïF%¡@M@(ê\wÌR@¸v_x000C_Z6ØM@ù&lt;¶_x0008_X@)_x000C_i½J@ß]ÂÞÛK@³¬_x001D_Î_x0002__x0004_é_x000F_O@ü)ÎH@z+9ÔÉ_x0019_Q@ÝNá´AG@Pr½ô&gt;nP@B¬9_x0015_¼YQ@¿zùuË´H@I¨äjSG@÷òo8eSA@eÉè;ØcP@-äë1}fQ@,0Z1÷ÀH@\«E¤ïM@"Ý_x001D_ø_x0011_@ª}}ø÷/7@æõº_x0001_ÅE@¬_x0006__x0008_À_x000F_L@N{«ìQfN@2_x001A_Ç_x0019_R@¦5}×XF@wXÊ)_x0005_D@_x0019_e8YP@£¤_x000F_û P@ÌSÃ©Y@@¼¤s_x0003_¦ñK@Në×ÀU@ýðí&lt;O@¿WTaOK@yªU_x0008__x001A_@@U _x0019_É(óE@,pÔZ`ÍV@¸_x000B_K_x001C__x001C_ìF@_x0001__x0004_Ø!_x0012_ÌÅC@%*ßL7éI@_x0003_Do	L@¯µiÊ^N@ìäi_x000C_OU@~Ï_x0016__x000E_ðhK@u,k'ÖK@¸W¾hÚ}P@ü_x001C__x0004_qdG@ßp¡_x001C__x0011_G@_x0004_[¬q)þJ@°IáeÅØJ@²òiÁÀuH@ãKZJËHR@ÌøBÞÑ_x0005_G@ÆoÎòùG@Ãk&amp;©á·I@§{¨xöH@yòh%±]?@Õ«,_x0008_ëM@òo¬É¾?A@»Lps$R@p¡I_x0008_ËJ@ËhD¡óR@it»5R@à_x0019_7pâH@Àð¥Ì[I@äcT¶ÔS@&amp;_x001E_ü±ÃI@ì_x0002_zÐò_x001D_L@ÕkÅ«M@F_x000E_Ø_x0013__x0002__x0006__x0014_M@§®WóB|B@!|Ök4P@!u_x0005_äÓ$H@c@_x000F_J@A:qêC@Fd	7MÑE@ø2ý_x0004_K@î_x0016_Ôæ[U@¿þm)L@öÁ-9_x0003_Q@ÞÄäÀîé;@_x0014_ÇÂ²)I@µh¤_x0001_ÊN@¼_x0002_ÆáE@è^üö»E@!%ÉëJ@&gt;_x000D__x0010_øL@Ö«©ÂaM@~÷oÄÞE@_x0004_kn®M@£±BSC@´ý_x001F_?TgK@Ì_x000E__x0010__x001C_P@¼Ààã_x001F_FK@üïK!¯Q@ì£'vo¡Q@v´è~á¸J@µÛ»ÞÐQ@MÍþIK@_x0018_0ò_x000C_RL@üë"}("Y@_x0001__x0002_ïÕ­øÛ_x000D_K@pû»^HP@Ôë:­lG@wÂ³É!kQ@·í7á)Q@å¥¦ËJ@ò_x0006_Í_x0006_[eB@_x0017_¥sQ@ô$ü_x0011_Ã/K@µ_x0012_`ÛI@®=e5_x0017_H@½dGÛ8zU@g_x0019_#WI@J§Øºk¶P@û\_x0012_J_x000B_¦N@Z?R@c_x000F_Þ=~ã&lt;@¯(D[aN@_x001C_ú¥çR@|"åBéL@_x0013_+ñ¶_x0015_&gt;@5BµßÕýF@¨Vwl_x0005_T@VáK&gt;ÔÕN@ÄÎ©_x0014_.H@pÎ_x000F_º@_x000D_C@ Y¾ÈÀQ@_x0017__x0018_újÁ_x0016_N@¢_x0014_´_x001F_'"Q@_x000F_,ÕEÌQ@iQdÖL@L=XQ_x0001__x0002_ûI@/ó7²_x0001_°&gt;@|g_x0002__x001A_@³K@8¼3o|C@ûÃ_x0002_º]dF@Nà#_x001F_hI@_x0010_6qÎÅF@±_x0001_êÓ_x000F_èS@÷1ß¬`)O@ÚjW ´WH@Ûó_x0019_àlÌP@ qÒÖ_x0016_~G@)¨hS^P@TÅA`_x0014_[O@AÑèÇPP@_kGX0XO@a"Ú8ÏG@üIg1eL@@Â_x0018_¡½}F@Ñ_x000B__x001B_Ô"O@¥O«_x001D_LN@¢'}¢F@9æ_x0002_zJR@2T!ýã_x0001_P@@T X7rJ@3«ÆSÓK@E&amp;_x001A_ÕG@®çT_x0013_±P@_x0005_ãÉÁR@_x0008_­yze_x0015_P@B_}­áI@ìü§¦{R@_x0006__x0007_»	:q¥ÈP@s8¬Û_x0004_K@_x0013_wògLH@Þ×DÏÐ_x001D_K@hil_x0011_O0R@hªr¾/WI@_x0014_ö_x001D_uù&lt;F@ð_x0001_._x0003_üL@®ó§Ç}ÂN@W.¦æ¦_x0011_L@E¢À[T_x0015_F@È_x0011_ô½?§L@½E.¨DA@@bÀ¾M@~;å_x0015_´éT@ëÌm%y_x0001_L@µÿïJ®Q@ìáûù_x0002_ÎF@ÐÐf·°Z6@FùàãAK@°Ñ«y»N@£EâûK@_x001D_¦_x000F_¡âQ@_x0005_*¾_x0019_ÕC@îª(Ô&amp;³I@_x0002_éÂë¼uP@\¸ºH0L@_x000B_U¤'³G@IÜµsGM@_x0012_ÕjòR@$~K _x0002_uO@Øùþ_x0004__x0005_¼8@_x001A_Ó¦l5qE@°Qo_x001A_P@_x0008__x000D__x0001_åMhL@ãÞ¢#_x0008_P@_x001C_¤_x000E__x0008_»TP@¢¼_x0002_÷¹_x0015_O@B¨_x000D_Í_x001A_uL@_x0004__x0012_aÎ0@2?!_x0014_*©A@©ÊLø'_x000D_I@-\¹GT@	éJÔ=I@kÐí¿IíE@_x001C_gFÀü_x0010_D@T%_x0003_µ-N@_x001F_	_x001B__x0001_H@B.w&gt;_x0005__x0019_O@$Òù_x0001_WE@¾_x000B_8°DQ@QQ¸ZÉoK@ÛGyn_x0014_¡R@z±ª_x0004_«V@x6r:£wG@Ð¹IºP@M¾&lt;_x0006_)P@ÈP¡Ù:N@º8¡IxK@ÁýYSÛ_x0017_C@¶Õe?&amp;KI@ÏJ!þ%1P@9!$k_x0004_J@_x0001__x0003_nÌg_x0006_CK@ßY_x000C_W O@æ6OqàB@n0Ö_x000D_T@ªó_x0004_¬ÃP@	Ëâ_x0001_³2@±_x0004_#	_x0012__x0006_Q@8L_x000D_æìD@ãÀN^¯H@r"  Q@-Çî	ØJ@rªQ*7:@ ã¥ÚY_x0010_P@_x0005_(¡¿çÁJ@j_x0015_S&lt;_x0007__x0004_N@¯y_x0012_W\­I@_x001C_Ò:øÃ_x0003_K@ Sv¨FH@_x001A_\]uR¦M@zð_x001A_o,K@Þ-¬"¹O@T.ß_x0003_z_x001B_A@Æ_x0002_$ÝÙ3J@Ä¥¦sD@ÛF!ª»Q@¢;8ÙUR@TD¬_x0006_ÈûP@W¨ H¼P@_x0012_(ÌZ_x0018_E@¤²UEL@|£&amp;ªé_x0005_A@¶`vL_x0007__x0008__x0004_çN@Ï·;ÙCF@oí±S_x0006_ýD@ì³8Ì°C@\Wñ_x000E__x0013__x001C_I@QæÊF_x0003_L@[Ux_x0012_ ¹R@kÏs_x0015_&lt;E@ ðK^÷&amp;@L{_x0003_·E@eH?¼`Q@wb(+ßR@v {ÐZJ@_x0002_i­Å$XJ@þ_x0012__x001B_B@ð.åÏë?@xæ¿¼Æ?@§U¨_x001D_v&lt;@`ÅÒ_x0015_iP@e38_x0001_.»M@_x001E_ÎI_x0005_[_x000F_N@¤ñôeRP@p:hET@_x0004_1Ó_x0006_TK@ÁêM%ó_x0003_;@nV	 oM@ÄÜÊ9|ÓJ@m¶_x001C_DÔQ@QY¿ý|õO@8ö;ø_x0016_ñJ@Î_x001E_ÔÇN@Òu±"J@_x0002__x0006_¬Ú_x0010_µ9J@Ë*h!ªN@ï/5@C@4PÕ6F@d_x0018_ôYÏAH@_x0005_q_x000F_7J@$[_x0004_*K4@@AfÕ´Ö¯J@?_x0017_¬'ËvJ@NÌÔ@ñC@_x0018_Yõµ=£O@6ì*_x0014_ßøK@K=6_x0001_~,J@É·DTøB@dí_x0013_Î·A@ãGº5|!K@ªìO.__x0003_P@_x0006__x0019_		¬[L@NÍ\^òÓP@aR_x001F_`_x0011_K@_x000C_Êè^¦ÄK@Ùï|K@¶0_x0003__x0001__x0005_=K@Cv^©EP@5iÄâ5OL@µZÇ*'-Q@ôÑôcC@yþ*ÙhH@Ü_x0011_8TAâN@[à_£ zE@±½g+EoH@Y_x0017_Aâ_x0003__x0004_õ;G@Rì_x0011_]A@[i³iK@Öî¡	jF@1_x000E_T5H@+§¸UÃ_x0015_9@Ø,£JW¸T@PLékRR@Ò5ï¶_x001C_P@ùgwì´Q@_x0001_ÀYG&amp;G@rG_x0019__x0001__x001F__x0007_F@ì#_x0001_GN@eåÃ M@#Î_x001D__x0016_9ÍA@^Z3FÏD@»_x0015_ìs)ùM@úhÆRÎìO@rU_x000E_õX@hsC@_x0002_~É½µG@%Ú_x001D_´2=T@Ýgû'iR@È2Y¾²õP@µI OQ@_x0014_øÇ£"K@DmÃ;_x0011_.E@"Ä	Ï¸_x000B_O@ú_x000E_2d_x001E_ïP@U)_x0008_O@e÷qÒ¾'I@vÍQoC L@_x0001__x0003_F§©5@kIHUº5J@_x001C_öíPS@ãñ_x0007_D¢E@0E¶ÖÏQ@ÔH&gt;&lt;&gt;@_x0019_f_x001D_§`xI@ßïÌ'S@ð}v}Y_x0012_R@y®P@Ö£Ð_x001E_GpT@J_x001F_H[R_x0006_I@÷ÞÎ}S@ìûy|U@¶_x0014_}Z½9S@g1_x000F_[hPS@À1Tp8H@ø_x0015_bø¶_x0008_M@$#WJ[ÑM@_x001D_Ößæ0_x0016_M@_x0018_úc_x0008_°XM@6°_x0004_%&lt;P@!Ë_x0016_äP@$é@Æ¨ÿO@4c,s;ñH@È5D¹D@_x000E_Wj´ý_x001C_N@Ò¾Í¹ãAP@Ö_x001F_&lt;JÍ_x0002_K@ö°_x0015_9ð@@_x001B_Lh§`N@À¨×]_x0002__x0003_/_x0001_M@Þ_x000B_Æ°6h;@À_x0002_¬Lê_x001C_D@W_x000C_ÒLßL@î_x0016_¦_x0012_üG@rKPûoI@´_x000E_ÎcD@ºèO_x0006_\@7Vû+sQ@_x0001_/_x0001_E@3_x001F_%º1O@^Qu¸KS@Tl[èT@_x0017__x001E_µ}(ÆS@_x0002__x000F_xICE@6HÈ_x000B_×¬B@ø9¢P_x0002_O@ò©æøN@xÈÀ1Q@éªûKòÂT@ß¤%¾\ìQ@_x0001_Ü|_x001F__x0005_M@´ x_x001B_IBR@¥^¡DP@¹_x001C_¥]_x000B__x0011_R@ºE0_x0008_íH@ãðMà¬ÁD@u¯ÅO@'ü_x0011_Â&gt;F@8ðÏý¾ÜG@L+:bVF@ Íe=ß5P@_x0001__x0005_ämú_x0003_ÏR@âÕH¢PI@-fdeP@`ÁÅ´ØP@B¢`S`ÏK@_x0017_,ÏµUzL@@&amp;]_x0014_]åM@ nWK¦F@\_x0004_éÊr«P@ª?Í!±N@¼IàoL@@$OGÇD@ÿ¾b½jM@äpWJ_x0003_íG@t,ËÙM@ÈT_x001A_¯8P@ô_x0004_DÁ'T@ýkGÏ),?@ç·e¿Ô_x0016_T@*f_x000E_g&lt;@_x000B__x000C_`äL@-_x0003_j]H@;Íó_x0008_^_x001B_H@°#Ûóü_x001A_J@PÀµEóÑO@9&amp;"g{I@zÐ¬_x0010_ÞÂG@_x001B__x000B_§A]A@PõTè_x000B_&amp;S@"N¿löJ@·_x001A__x0002__x0001_-¶K@[ùÇò_x0006__x0007_GÚL@¢¦ª4º@@»"ó_x0001_§öQ@$ºÅÍ_[G@j¡õ4ù*M@_*d«ÉM@_x0014_ç&amp;2¯rM@n±¨º_x000D_6S@.-zÖR@	_x0003_*_x0004_zyO@mòÙEQI@_x000E_p_x0018_Þ]õI@¯Ë_x0005_a4ºI@´_x001A__x0012__x001C_ND@®þ¾;îeH@²èAñ_x0006_R@Xl©é¯0C@çåo·_x001C_L@Q°b_x000E_F@¶iùLÍ_x001E_R@&gt;_x0012_s_x0002_ýùM@¬ðw+M@íwv"E@X,a8£U@Èý_x001D_ä_x000C_Q@¡;"&amp;/ÃM@:E/e°&amp;B@ì_x0004__x0017_ä?_x0015_N@PÐl_x001F__x0019_¨D@Ñâ_x001D_|hP@U_x001F_éL@:=èC^-U@_x0001__x0002__x0012_ªH¯ÕK@1âÏ_x000E_s¿P@_x000C_Z×OâU@é§_x001B_rP@_x001E_~LØ§?@½§¯«L@Ûw_x0007_¸}J@E§QËú|O@º_x0015_kEcQ@ÐÒ)rqK@Ó+.o 5=@{@o_x0012_S@P_x001D_SÂÿ_x001D_C@²±W/Ô#J@%òB_x0018_°IJ@9jåI°K@úPR8«F@C_x0018_AÈÆÆL@"_x001C__x000F__x001B_p=@ûF'¶ö8V@v°_x0003_(YJ@×aÎÍo_x0017_J@D+àõG@Óp8)&gt;"D@ï_x0007__x0006__x001C_oO@,K_x0007_;üG@Ö_x001F_DeaT@.}_x001F_ýÿH@?{¢zP@Ë÷J²L@ëO@_x000D_"O@4x=_x0015__x0001__x0002_¬!J@+­£ÁI@]Ç	b_x000C_J@ÂUS`ÍE@Ï_x0004_ÕÓB@&lt;ÎzÞI'4@uE¯.¡wF@©K·¤÷L@¯+æ=_x000D_ËK@s×¦Z­VL@6?_x0014_#ôB@Fõ_x0001_»wD@Ý_x001A_QØ_x0007_J@ëÓp:_x001E_ÍL@/ô»rm¡K@IÎ_x0013_?N@a{	Ü]M@_x0016_MÚo·L@/¢1ª3jH@C&amp;kÃO@òuð&gt;/88@×_x001B_´nÊòI@ÑË_x0017_ÖJ@_x0015__x0018_4nÂK@Ñ_x001D_[M_x0005_F@ta·Ìó9@2Ï_x000B_hê\J@àf{£/;@_x000D_5üªÙeO@Õ~Uå_x0003_-F@9Öô_x0017_N©T@O_x000C_MæWQ@_x0002__x0006_4£i_x0017__x001B_;K@64ùTP03@Á_x001D__x0008__x0017_4uS@æ_x001E_Íy_x0005_B@?ÎªÈ(E@8LW%ìS@´©ÛGÁF@@_x0003_"ªÔE@8·s)¬L@8óÈàQ@WQö¶«N@_x0014_uwî1B@ÔÀÈÑWaV@§Ã[wÈI@^_x0005_Ñ0ÖA@_x001C_9:FÏ_x0004_J@"PìÔSrG@ò_x0003_òDE¢A@_x0001_î_x001C_Ð,_x0013_P@P2ÚÒOJ@ÈSüóQ@_x0004_ïóm¬IO@Ç_x0004_&gt;Xû±F@ÉõZ Ò}L@7eù&gt;U@_x001B_;°_x0013_vID@^_x001C_=\OE@e³·JÓOO@c_x001B_«W8@7df_x0002_°ÿR@á)Ê;m&gt;@-n_x0011_ç_x0001__x0004_*çJ@¨k×¸ìI@Å«lPuN@_x0003_û_x000F__x000D_T@ÄÄ'^ótW@øÛA¶S@Üy_x0015_õ¡*J@òi(}ß6K@zGÀHlN@_x0004_Ïdý4_x0008_R@¯7cpÆH@éøç_x0002_Q@caIõT@29¨Ç_x000E_BQ@1_Z§òP@:ªÿk7ÝN@[_x000B_ïô	Q@OE_x000E_s^K@r_x0006_Sæ_x0004__x0006_S@ll_x0005_Û4N@ð2)E9E@Û·_x0016_TGHF@¤¢ÁèP@kz_x0013_Ë)OG@¤®JXúI@Ó.&gt;üÆP@_x0004_ÝU8¹N@_x0017_(ÿÖç+D@%rq¸Æ;@EÙgSèúH@_x0003__x0013_É'¥J@U_x001E_ÿûJ@_x0003__x0004_O²[®ZE@ÿëä;ÜO@_x0012_o³YZëR@G©_x0007_)~¢M@þ±8Ý~VV@Îñ7âÌ=L@Ø{._x000C_ohE@,ÚoÆðL@_x000C_MÚ«Ý3Q@Àrð_x0008__x001B_U@_x001D_ô2_x000B_]ÚN@Æ~'nI@ÛcXÙN@E_x0016_HLpÉQ@P«¢ÆßP@ð_x0004_Ðh­N@[_x0017__x0017__x0001_ÚK@Æþ¬0è\G@_x0006__x0015_OÒvðN@_x0002_Ñ?¢VM@vg13ÙH@,¤qUªâA@@8cPíõC@Du´_x0011_¿_x0010_H@Æ_x0013_9_x0017_çQ@r_x000B_`]ZB@/2Mt¼¢S@&lt;	¾¥°7@Ly_x0015__x0007_AM@¾_x000C_y¿ÜnN@ÖâjJQÞD@ÖñO_x0002__x0005__x0003_Ô@@Gf (ÎN@¿ðéð®AS@_x0017__x001C_CTÛÖI@vX¾_x001E_°D@~XÜ_x0013__x0003_¹P@ë+Ü©`O@³vìK@0G_x0005_Þ_x0013__x0018_G@hâ_x000F_¦û:M@§ÝmÅ_x0004_W@ªönz_x0001_ÖP@«0kfòM@]4ôäH@OùßðùS@â¨ðÈB@O@je_x000D_ÿeêM@d_x0005_Ø;=R@ø¾O²G@²ÍxI«òA@/O ²|EI@Ç_x000F_/ÞÝP@ýµvHéøJ@ÎdîÃ¤­@@_x0013_ô_x001F_%½F@*_x0010_16]I@Æáñ*QW@_x001B_&gt;Äf'Q@|SlUè)X@^vÃ_x0012_Q@C_x0015__x0014__x000C_¦V@_x0008_.mÿ«LT@_x0002__x0004_ÓVï_x0003__x0006_P@Ä_x0001_µ_x0015_&amp;T@qïÙ'_x0012_æG@_x0016__x000B_@TëJP@H_x001E__x001E_OQM@ØHÝ¤§B@6_x0006_ß:L@6Ü_x0017_m_x0006_GQ@×ÆGË_x0001_¬E@}_x0014_ßB@S¼oÛ!W@P¼_x0002_FsL@´_x001F_¥Æ_x0003_R@_x0016_ÜÜ´`_x0006_E@K_x001F__x001D_¶É Q@yÕ¸®¢F@ïgô½H@òÕ9¯_x000E_M@ð÷_x0003_H@_x001F__x0018_ÞòÌO@ï1_L@_x0010_=Å\ØÑF@1Óç`0I@e:Ò5ä@@8ë_x000D_[ÿP@IÆ¸!´I@mëaoT@¨_x0010_P_x0006_%ã_x001E_@Ú¨«z_x0014_HM@+Ó¦aR@ÿÐqã¸R@^d_x0001__x0002_qg@@d_x0011__x0008_gpÚQ@·_x001F_,u\D@S^_x0010__x0010_öP@@K²$+vQ@yÓi{\¦Q@U_x0003_Ûg¶£H@e&gt;¸ùJ\S@¡ü¹3öE@~x±ïËÚD@Xw_x0016_P*çR@F¿_x0019_/ æI@°äÄqL@â?/õK@_x0004__x001A_­#øgO@B9(Hr¿E@\_x0017_ÏÙ±E@¨¿©0ÑR@_x000D_[hÌ.D@_x0006_y_x0004_aÅB@þãÕç´NF@üóéNåO@¬	ÓüèK@m½Sò2M@_x0015__ÏiZC@£ "ÔG@î0JvÇN@¨«G_x0011_B@¬Ì_x0002_­­KQ@ô§dÍ_x0014_ÈR@ÕU»¬K_x0002_S@ì(_x0019_?­R@_x0004__x0008_Ãø5ÍcJ@|_x0005__x0007_õäS@_x000D__x0016_ÌF!_x0019_P@_x0012_VU_x0017_ØG@s_x0007_'êÓH@zOb¢$_x0014_I@[_x0011__x0002_ÈH@a$µò(A@ìD 6UB@:!ëö_x0015_HG@a ü·ï&gt;@ó8_x000F__x0013_»_x001C_Q@h_x0017_ìDb=@mÝ 1"_x0003_C@+6NüPH@z¶íÕÇH@è3$k\R@ Àl@_x001F_N@¥ô¤ä.MN@.Ìo¡ÎP@ÙkO9g_x0001_N@þ_x000E_{xrB@¨fm£ZK@_x001F_%_x0016_MK@ÈÛ_x001A_à¹M@zú_x000C_ñM¦W@ÁË#_x0007__x0007_iM@&lt;¥Ù§ ðF@N(]a´O@õÛÿX@±ªI@_x0006_XII_x0002__x0005_	ÒG@¨_x001E_Ø{YN@¦ 7»!_x001A_M@e£}ùð9N@|2,6@_x0002_M	W2¾6@&amp;}Ô¸q_x000E_H@ú~`rÒZP@î©0_x000C_Z@MMqÌ­àK@6_x000C__x0004_;_x000B_A@çä?µäG@kyÍhÙ¦I@f57ÑâK@/î&amp;BÐoF@G.Õ[zJ@ß/è^¥S@²AÐÊóL@_x0015_BõF@Ì_x0017_9_x0005_í×F@7«à_x0008_,ªC@òN=x5C@G5w_x0007_8M@	GràaÂQ@­*^¿×¤H@ü21RI«L@M_x0007_/¹+ÐK@Fuî@@kq[_x0003_AUN@ú=Ú_x0001_FO@§GÞ|O@_x001B_GNó¡,M@_x0002__x0003_ÒlÄ_x000C_Ê_x001E_P@ôÁ'æÑ_K@°0`_x001E_âØ+@Ð¦Ký#F@FN§÷_x001A_JC@L_x001E_3L)»K@ø_x001F_U~¢P@ÏÊ_x0001_°ëN@d_x000F_k*ìH@_x0014_È*Ì+²S@0Sx»ÂúN@­ÐMÝ4G@&gt;ì|Ê_x0016_lD@$,&lt;|ñ4@^]_x001F_ìjÂJ@ÞØNÚo_x0016_K@¡µ_x000C_íýC@Â_x0018_ç(D@|T_x000D_=ÆG@`÷É[©P@_x0011__ì_x0010__x001C_0&lt;@ÜñþË_x001C_S@([_x0007_¾d:@·,¸ßn­H@E¿ºpÛÉS@_x0014_ÿcjïGB@%¨±hL@îZ9x{F@ýÑ1_x000B_«6L@_x000B__x000E_ãÀ_x0018_aQ@}Ûù?-R@È5«^_x0001__x0004_§ªK@_x0003_X=x&amp;M@¼°IsµM@IªËPE(K@R;`#nQ@_x001E_ó ²ÙT@%¸µ [!G@_x001C_üv_x0008_ÞH@zeÊã_x000C_V@ÚÑ*DÀ_x000B_V@LOÐI@9I}¥ xH@BUý¹Å3@sUÎ¨·½=@îìÏí3A@_x0008_¶#ReS@z_x001A_ÇfzN@æ4¥¨hmQ@_x001C_KÉ_x0005_L$N@çØp_x0016_#I@È_x001B_·Hl(@?±è80_x0011_ã?s_x000B_/ _x000B_á?xAÅ½_x0008_ã?z²_x0002_LtHÓ?Ø/5Ð;µà?rcÊEcÙ?¹¨_x000E_k Ñ?Ä?7Y_x001C_LÐ?ï¦¾Ð*à?i&lt;ã^_x0007_9Ð?8_x0003_]z0â?_x0002__x0003_`_x001D_73T_x000E_Ú?ÈøÿéÚ?nrÜ_x0007_ZÑ?ÿ_x000F_ÿèÁé×?ððÇû.â?ìRôî&gt;zâ?}²Ñ/±¡×?âáëv¤Ø?ë1_x0008_F&gt;?Ý?H½Ì_x000C_ÓEÑ?·_x001C__x0018_QlbÞ?_x0011_e_x0019_»b¼Ð?Ta_x001F_ó	Ò?Ö"-å_x0019_9Ø?_x0012_K5_x0012_Á×à?c-_x0005_ÍBëÛ?ó ¤/ªøÚ?Ú_x0016_M«jÛ?_x0003_) î_x0003_ Û?¦«V_x001C_Þ?òcK sPÊ?:BAÒì_x001F_Ñ?¦;@Ò_x0002_Ó?2þ&lt;/ã?2³È_x001A_íIØ?ÎL_x001E_^j²Ô?Øc_x000E_¦S)à?4_x001A_ÅØ?î,²¤O^Ð?Ôdá ëîÜ?ü5_x0001__x0018_:ß?Åß×_x000F__x0003__x0005_½_x001A_Ö?ÀÂX5tÝ?º0÷¹-Ò?hzÝÄË_x0006_Ø?0Ñ6_x0012_ûØ?_x0002_d1_x001D_5ä?_x000C_PF{¹Ï?Ò9ÆáÐ?_x0004_F¯ß8ïÓ?ÊF=x?ä?_x0017_C¨±Ü?_x0001_xJk¿Ý?_x001B_ýÉ/¥äÜ?_x0006_:µ{8;Ý?ãÕ47ßÔÖ?vý_x0004_;_x001F_½Æ?.þÒ_x001A__x001A_xÐ?_x0006_'Òû©Û?pÏ@Öâ?`6Ú)6_x000B_â?Ï¸­êïÝ?#ÿ¼jÜ¡Õ?+þ~¬_x0001__x000E_Û?Éù_x0008_)_x001D_¨×?)ó8éâ×Û?_x0014_cÿ-_x000C_ªÙ?j÷ÐM,NÎ?tÖV§_x0003_Ý?ª£9:|6Ó?BÊaaÔ0Ú?dPáüF_x0005_Þ?ùYI_x0011_ÄúÝ?_x0002__x0004_SÕÑ_x0001_.Ü?CÞÛJ:ã×?a_x000F_ãðrÓ?ùÛÉ9Ü?Hå¾íá?K(]AØ?_x0012_ä_x0003_\tNÛ?_x0017_ðvð_x0018_á?©zò_x0014_ÿÀß?_x001C__x0006_Ìt,VÕ?_x0011_üôÚEß?4ÐL^fÙ?Öððó_x0006_â?|¯o_x0001_HÖ?P ¸2¦~×?_x0001_*ÔöûdÞ?_x0007_ ÊJWØ?úÐ¶õÚ?²2Í_x0006_S×Ø?·Ò|Ç?_x001C_ìdv1Ö?ñNFÑ?ðªÁß?9Uù{_x000F_Û?&lt;á_x0006__x0001_t(Ô?z×ÞÝß?¾ûØ_x000C_Ñ?±_x000B_/èDpÜ?j_x0014_8ÀÎ»Õ?Ô¢00oá?ÌZêô_x0019__x001A_Ù?ø0_x0014__x0001__x0003_K(Ð?¯;E1_x000F_2Ù?V­_x0011_5}'Õ?8½ºÙ?ö¥ê&amp;WÈ?5,Û'Ý?/H¿WÎÜ?!ËbÙ_x0016_ß?ä_x0001_üIú_x0016_â?¿;_x0018_¬?Ð?bË_x001C__x000C_±RÜ?	_x001D_vrüÊ?Iò±þÖ?q/$îß?x¹úÜ$êâ?ôÆ½_x0004_ _x0001_å?Ôõ$X£Ö?6_x001E_·_x001B_\Ý?ø"öVÁMÖ?¾(Mè[_x001C_Ë?ÈÌ~S_x000D_a×?ù"rôá?Ö?dS!1_x0002_Ñ?¼¸*_x0012_Ñä?s!_x0015_ET³Õ?¿Û_x0004_¤DBØ?((	vÖ?\á3SKÓ?Z_x0002_ÏÕ@Ó?	¾:ëUÚ?Tp¨$á?_x0011_ï_x001F__x0003_Û?_x0005__x0006_»	_x0012__x0005_ä?_x001D_2d=áØ?!Üj_x001A__x0002_à? Â`±_x000B_há?Òjú2÷Gà?Ð§_x001E_ND!Ö?mT£W]ôÛ?v _x001E_ÎÑvÙ?bE½Kz Ð?kÚ¹1eß?3i%_x0015__x001E_Ü?_x001C_Åz_x0008_éå?´¡M`CÛ?_x000E_j_x0001_#;Ñ?mö¼¾L#Þ?,yôxO´ä?Ü°´z_x0008_Ù?Ù`1_x0012_1YÚ?Ä5ó)_x0019_Ñ?øÓÜ*Õ?® _x0017_J_x001D_®Ü?_x0004__x0017_ÜÑ%®Ø?ØÐoæædÑ?rÑñPÑá?_x0019_ÏÜ©E|È?UÖ_x0001_ö bÖ?}1¹_x000D__x0003_Ö?g~d¹ÿ0Ø?_x0019_ï(àaÒÏ?(BÁ/tâ?rËÎEøïÕ?­Þ;(_x0001__x0002_èâ?ÌSïËà?Á±/×?LKu"â?ý$ÀçÏøÙ?ù¢3_x001D_&gt;KÝ?Æ¸÷W7à?Yi_x0004_P³Û?\Ù,_x000F_Ì_x001E_Ò?vwM_x0012_EÙ?&gt;­Ô_x0011_k&amp;ä?DÇôÐ$_x0014_Ú?UV_x001C_c:Ú?!¯,«¿_x001D_Ý?_x0002_V¬_x000E_löÜ?_x0011_Ò_x0008_!køÒ?´K_x0014_ÑÒ?d·s(+Ú?n§ïÍÔ?f=ÊÍ_x001F_ÀÑ?Ú_x0017_å_x0011_EáÙ?q_x0003_&gt;õî_x001D_ß?Yþ9ë_x0007__x001C_â?T½Ýïâ?V¹_x001D_Âd=Ú?b1ã#Ñ?:_x0014_ûb.Ó?_x0010_¦vI_x0018_Ø?_x0008_7]=TÒÖ?ò×ßdáËß?÷ST~@á?\£X_x000C_³Ù?_x0001__x0004_BÑy©»ïÙ?A«%_x001D_¢_x000D_Ü?0¹DÂcÕ?ÐÆ¼_x001F__x001A_pÚ?Ü_x0012_Ò=Û?b;ãQLà?¤þõ_x0019_Ü?R5_x0002_ ß?eÄ+]_x0010_aÒ?Ñì÷&lt;Â5ß?·kü-Gå?àÒ|ôÕÜ?|T/ìíß?0º×¤ê»ß?)ßÇ?êÌ?y¯_x0005_q7Ñ?:_x0012__x0003_®¢_x000D_Ý?~"_x0012_ëûwÓ?_x0004_a-0üdÝ?ý3K"|DÝ?Ñz)Ú?^Ð{)ùá?&gt;ý_x0013_Ð?~]ë»_x0018_Û?\_x0005_Ì'á?:_x0010_Ç¢{WÒ?4aëþö¯Ý?"\_x0014_óBâ?S4tB2à?_x0013_L)Ò?Nú_x0015_àpà?_x001C_Ûq´_x0004__x0005_!äÛ?·òIn_x000F_ñÜ?±ª¾4Æ_x0006_Ý?¸`¹åvÎ?ª&gt;VS¬Ò?Ûí«¤_x0015_ßÞ?_x0012_O,_x0008_{|Û?&gt;Ç_x0012_T­Ú?XjI«Ý&gt;ã?@b¯ü1¢Ì?Të´í'ã?rÏq6_x0015_â?òÒàÎônÑ?SÄäyuß?î_x0019_Ò2ÌL×?q½o_x0003_á?¬RRÂ¾Û?Ê_x000B_³Ê_x0001_»à?@EgÕª¹â?Ù_x0012__x000C__x000D_!Qà?&lt;ÌCê±ÿÙ?¬J;_x0016_ÚÓ?ì_x0013_ÓØBz×?&gt;{©c\\â?å±_x0015_e_x001B_DÞ?Ò¬i(éà?R9_x000C_ßèÜ?Q_x0014_:m*÷Ç?¢"§¼_x0007_â?Ö'ñ_x001A_¸Ú?ûþÒ_x0013__x0002_Ð?PáÍýá?_x0001__x0002_Ù_x0002_!6¼Bã?_x0018__x0002_ÿÔ'_x001A_Ø?ä8ê_x0016_wá?_x0016_pß­~4ã?ßó[ÇEÚ?´_hKæ;Î?6ETtíØ?_x0008_tï_x0003_¾¦Ù?6²&lt;Jnß?ò³nÇÚÞ?ÿù{Ïü2Ú?X~æ_x0005_8à?Ùe Júßá?Þ½_x0018_^6àà?aU_x001D_Þwã?júïë Ù?	år°ÇÒ?´âO*´â?Ó6ãüÒj×?Ü¡Ð_x000E_Õ?ÃÐ|¼ÀÛ?_x0001_ôÄñá?@{jýýÐ?ý3Býá?µæg]óÛ?:_x0018__x0014_bä?lrd'_x001A_à?N¼,Ø${Ë?P_x0018_Z³Ä`Ð?Ó_¡sä?l&lt;_x0010__x0004_ì_x000C_Ù?®g³_x0002__x0003_P´Ü?_x001B_Îp_x0012_¢á?¿CíNU8á?t3¨èdØ?È]jMxÓÒ?ÊEÄ=ìÙ?®_x001E_Sí;NÝ?t%%fô$Ý?U_x001D_ _x0008_¨ß?§Ïë=?ÒÞ?_x000F_n+_x000B__x0011_Ü? ½Só&amp;â?Ck^ã&amp;Þ?HHÄICéÝ?ÀÄÚw`üÔ?_x0017_gEIÛ?Ô¢ûaÔ?XÓ_x0001_Î_x0003_ÌÓ?"l]_x0011_Áà?ë¬!¡øâã?öÜµÁ´à?ô$áYlÐ?ý]ÕÒsË?_x000B__x0003_äàÝ?`×¥iÜÜ?Íºª®rÕ?î_x0018_×­õÖ?¦UÖdñ»Ý?pV÷_x0006_JÖ?ÀÉrsâòÍ?q#$§L_x0007_Ü?à9Øe_x0006_*Ö?_x0001__x0002_ij_x001C_SÚ?r£-£ÖvÜ?°_x0016_ªÚ?¦_x000B_-1Ö?ò)3£²ä?C¸³æÈ?£_x000F_SLµ4Ý?0ª_x0007_ìÑ²ß?ÌÌoyTÎ?â_x0005_'ý&lt;©Ü?_x0001_ð_x0017_ØliØ?¤g£_x0003_`\Ô?Xg¼4Ò?Òh»_x0012_;Yà?j_x0018_5_x0018_¸å?¥µZêÜ×?ÒÏ_x001E_ÄÕ?ðO_x0006_.û#Ö?¼h_x0003_Ùâ?äôÕé W×?©ü91YÖ?_x0001_¾þzfß?_x0012_çÏÿMÃä?_x0015__x0018_Ö5_x001E_ÂÙ?»¶ëeâwÚ?n&lt;àXGæ?ÀÉÙ-RóÞ?ðyiîyà?²_x000B_Yz¢´ã?`ÅOßy¤Ð?²		ÕÚ?ìÎÏ_x0001__x0003_à7Û?_x000C_&amp;Ã¿ÓÚ?( ßë8ºÎ?¹[äSã?;9@mÏã?­ú©&amp;±zä?LaQü÷zÖ?¶=[$Qýà?[¬£v[0á?Ç_ã_x0002_E_x0006_á?`¢ì§LgÖ?Nü|èÍÍÐ?Ò[_x000B_y _â?_x0013__x001B_(ËÛ?ø{Ü¹â?_x0001_C3øåd×?ÆK¯y¢A×?êpÜëÕ?cÅEÝ·äÚ?(_x000B_/ôÿÝ?Âoã_x0005_&amp;Ù?xÃ_x0004_	×?_x0006_Y õ¡-á?q_x0019_BÑ?_x000F_LÚÊpQÔ?_x0008_ø¸Ö×?(+ùÕ?¬nX»×ã?Ïc«Ô@_x0015_Þ?WOR%®Aà? 8_x001E_ÕVÌÍ?q¤WGÜ?_x0001__x0002_©~¥,â?êc_x0015__x0007__x000F_Ù?K/ÆµIÌ?_x0001_J_x0007_ýÙ_x0016_×?_x0013_]_x0001_è}Ö?ÿ÷ù`DÛ?_x0007_Xëó£Û?ZKò_a8Í?¨s_x0018_Âà«Ð?îµì÷+Û?Ï_x000F_YkpuÒ?\YçµéØ?_x0006_®)NswÎ?_x0015_©®W®Ø?è_x0013_!ÔHÕÙ?ÜÌµYqñÓ?r©³^#~Ú?J,FV_x0007_Ê?«Ñ±â_x0011_Õ?¸äúªÐ²Û?6þ=Ó_x000E_îÞ?2R^C°Åá?½ZÏØÓÝ?÷Oæ£SÞ?J8ÿ%Ñ?º_x001C__x0003_6Þ?Â:}¾_x000E_Ò?mnâw_x001D_Dá?_x000E_s_x0014_FtlÛ?ÂEeÜÔ?@¥/~ÃÈ×?áâS_x0006__x0008_×?KÈ_x0015_PPµÛ?æªÚi_x001D_à?üÑih,Í?,ÝòVò¤Í?_x0008_¡_x001E_qàÎá?%Â¿_x001B_®á?Àw~jÝ¨Ö?Ü_x000E_*ó}_x0004_Ù?äjlÝ?nÕdcI;Ù?_x0003_&amp;¯_x0016__x000C_óã?ùûççÙ?¬ëÆèxÕ?·Ý9_x0016_¾Û?_x0003__x0007_&amp;»cÏÑ?úwã¸Ý?Êw&lt;aåÑ?fXY[_x0001_Ø?±ø@&lt;ûcÛ?òOkée÷ß?__x0005_Þ@¹ß?ÕtCWúNÔ?_x0002_g8Æ·á?Å×@	Û?´pãÔHøâ?hldNÖ?èÇ=8fhâ?©¤Íoç\á?~ÂýÂýZÜ?¾ÞD£æØ?_x0004_[9Ê¹_x0006_ã?_x0003__x0004_¼ªdËEàÓ?pD 	wà?"îXüs­ã??_x000C_H_x0016_2ÇÌ?¹¾ß$»Ù?;_x0007_Oq9_x000F_Þ?YÉXÞPÅ?×¿{íUÝ?ÄBéW_x000F_á?ÄÕP_x001F__x0013_Ù?Ã0{Ç4à?-_x001A_¯ÑÙ?é9Ná?hØh'ä?ª¶^¨iåÞ?zÀ)T?và?ÑÅ_x001E_oÏÓ?ÄÖÀ_x0005_îß?¹]èö×?§ÃJ;èÒØ?`N_x0001_µ5Ù?üZÍu3²à?à¤ÂnÝ?uS_x000B_EÉÝ?QstôJ_x0001_Ô? gA¼Eà?Î?_x0002_ËJkÓ?ÎJ¨4ä?´-nPMã?L_x001A_¹ÞÁÓÍ?f½ªÛGË?_x0002__x0015_ûë_x0003__x0005_åà?&amp;(TE_x0006_ä?:AKä_x0011_ìà?1ã¡_x0017_Ë_x000B_ä?¡­9/8Ï?9#_x0007_ÂÏâ?úÖ\ï^à?&amp;A_x0004_&gt;û#×?È¯1þ_x0012_Ø?Â_x0008_&lt;ÉÛ?þ_x0007_çX_x0003_=×?_x0003_â_x001B_h&lt;_x0002_Ý?ü2ÇÜã?_x000E_ð2ÇéÔ?=gí%úÑ?_x0005__x001E_¹É_x000D_­Ó?S_x0001_.@%ß?Çde/oÞ?Ö&gt;&gt;"ô_x0008_Õ?%£ä¢.Þ?ÄþPW5à?ÇªOöÔ?z_x0016_\SQ!à?ÂUQàa_Ý?T,$´Ù?vÊ¸ï_x0018_Ô?ºÿäú×?ÈgÐh_x0005_Ñ?_x001F_§_x0018_Ú?@_x0012_B_x0006_!Ù?ç¿ÚÓ= â?Tv/R_x0010_Ãá?_x0001__x000B_zA_x0018__AÜ?&gt;_x0012_Ä_x000F_éüÖ?;L*ÆÉ?DªgÂä×?_x000C_ÖäéâÖ?@h0Ú&gt;_x0014_à?¥¼_x0014_\_x0006_mÞ?_x000C_¸_x0007_!_x0004_ËÕ?_x0016_×Ô_x001D_à?_x0005_e¿QÞ?¥_x001E_s9äÔ?95kë	Ô?hZÇÂÜ?f_x0002_ÞÕ?f@_x0004_o?à?Íd_x0008_e_x0017_Û?ÕHêQ«Ø?LÜ°Wà?Æ]tÞ|lÖ?r_x0007_}U&lt;|ß?wtnù¦à?Ä_x0017_Öu¶ÀÈ?TçÔ_x001F_yÞ?É_x0013__x0004_òÐ½Ü?HF&lt;ØF\ã?h²_x0003_OÊÙ?/Ç1w:Ô?ÞF¾·%Vã?«o¸2­×?.[_x0006_Á_x001D_RÜ?_x0013_£qt_x0001_¶Ó?"«G _x0001__x0003_+ßØ?ýäh¢óä?OÈ©DµÒ?Z®ú_x0003_Ó?Ü@"4Ì?¶óÞ¯dGÞ?_x001C__x0002_qÁ	Ù?Dw8ë90Ý?íñOØ?øE£_x000F_Ó¸Þ?_x0017_]3Ô½ÖÊ?ÂU×_x001B_¥ôÝ?_x0003_F1P»ÐË?_ _x0006_´¦¹Ö?t]Y_x0001_ bÔ?îj¬°ØôØ?9_x0012_éCã?²_x0013_¤¿á?ê_x0011_óê[_x0004_Ï? x­6_x0002_Þ?8õ*¬à?.HìÖ?Ôå_x0019__x001E_Õ?D0ÿôÙ? }Æ%"óà?ºðMèyÑ?âëÿÝ»:à?º®mÅÑ?&amp;I_x0002_íÒ?vo_x0005_Ì1Ü?ó5`UÛ?Â6Ìò.íÔ?_x0005_	P{EËòêØ?ú¯û¹_x0006_jÜ?_x0005_µ0Õ_x0006_ÇÞ?#_x000D_IÎU_x0001_â?ä_x0007_zÜ?¹,êÿ_x001A_á?¼Ó_x001B_J¸´Ô?{_x0001_8X_x0012_$Ü?zÆÞöôjÕ?Ø&amp;³Ù_x000E_Ø?0Ó?_x0002_×?_x0010_9%¼ÝÙ?GÃ¨_x000D_´ÝÛ?Õ_x0007_úþLÑ?~]Ë_x001B_ÛÊÙ?lB¾dèã?K@Zñ;á?¨vO_x0008_¯Ö?Îwdº×?f;Þ}à?*Õ¦ð_x0006_Û?Ù_´Á,QÚ?ô¹©M:Ö?Ò%úò_x0003_ïÛ?©ßü£â[à?47á_x0004_ºÑ?y3qÌÚ?_x001C_òÀÇØ?iÏt_x0003_m×?öv6ºøÏ?%ø?ªËÚ?ò·æ_x001F__x0001__x0005_Ôíâ?ÐÝ¹&amp;ÖÑ?¶@_x0011__x001D_ÝÆÜ?P&gt;Nõ½ìÑ?_x0006_Gº¼Ø?÷æì¸Ö?¨NÁ!ÎòÎ?²Cð\Ê?_x0004_|¤Ï?fXØÙÁâ?ÂyS·úEä?ï`_x0019_õsÚ?¢«(ZÙ?îs²£P&amp;Ì?ýHPø_x0003_Ü?_x0002_qP¹»OÕ?ÈC°XXÔ×?P2íTh(Ø?_x0001_?/jÄ×? ±Ýt	_x0019_Ý?î_x001B_;%sÙ?mü¸XÝ¸Ü?Ý®Úh9ÀÔ?ç¦ _x0012_×?_x0006_¶hqÚ1Û?d	yæbdÜ?D_x0007_7ªÑ?ù¨{ÓÍÞ?ê¤J·¢gä?=·oÂ4á?r,sÆ®µÞ???ãhzûÐ?_x0005__x0006_bréð×?°¬W8Ö-Ï?&amp;eÐZºÓ?ØÔT]²Ú?={_x0003__x0014_ÅË?¯ØS_x0014_lÝ?9®"kÍøÓ?KÎ×=ôÉÝ?n/QQ¨_x0002_Ú?Mß[Ú?]*aÇ_x0013_bÚ?ÔÅçµß?÷_x0017_íÜáâ?_x0008__x0011__x001F_ÒþÞ?«÷YEÀ8Ü?Þ_x0019_ã[§Þ?ªÃn_x001E_¯BÙ?Ód_x000D__x0003_¢É?Ái­ßïÔá?P;_x0015_P^Ü?.¡'_x0004_&lt;â?wúeï_x0010_åÒ?0_x001B_5_x000F_ëÕ?ÛK_x0001_´C`Ø?Ô×g^+qá?¶©¨iÊ_x0017_Ú?êØ._x001E_á?Wë5ãÚÙ?PÉu_x0011_ÝÈâ?b I+ßÛÐ?U1$Ú?íX¥´_x0002__x0003_ÕßÚ?|ljÈPá?ã&lt;òã*Ù?£Éõ×]YÛ?_x0002_Íÿ¶_x0015_&lt;Õ?á×|éyØ?.K-3wÛ?Êj_x001E_~Ò?©¥wjBÚ?{øéLnÚ?Whánî_x000D_à?ôakPPä?Ä2½ì ®à?®y¿xzå?\_x0007_LºØ?3)Xh~Èâ?,_x000B_±4,ß?4Ñ»á?_x0004_F WÚ?æ°Y¿|à?þ×{ðRÕà?ÌJ_x0008_l²ä?t_x0011_Z_x0013_á?ùÙ_x0019_1¦©Ý?7R|2K%Û?L3õ_x001E_oÒ?´8c_x001D_öZØ?M_x0018_¬V_x0001_Õ?Kè.ñ×Ø?ho_x0003_Üÿèá?­Zíeà?íe_x001D_£ÎúÞ?_x0002__x0004_Óêß^[ß?Cã à?ýærBþâ?_x0001__x000D_Á7§Ô?EAmüÏ_x000D_Ú?_x0019_¬©O_x0005_GÕ?vø¥NÑà?n,a4ÒÙ?qÅÍÜ?_x0015_"_x0014_§Ú?*ËÄ_x0013_æÝà?_x0016_ëæîp_x0003_Û?©ap`nÏ?À|a¤U×?æ_x0013_:QmÄà?6W­Ð_x0005_5×?©ËÈà?N_x0013_O_x001B__x0007_jÙ?_x001E_µ6QÅØ?oL_x0013_çÕ?Õ¿Z§;Ò?îó@äpã?=&lt;½qâ?[Ð_x0016__x000F_¦Ø?a_x0016_ú&lt;9_x0016_à?L_x0004_AÂi$Ü?õ_x0005_Æ_x0018_Ó]Ù?Â¯&amp;_x001B_¯kÔ?h]Úë}á?{Ó_x001D_ú Û?¦: Ü?p±A_x0001__x0003_ß¹Ò?_x0002_¥²ôòÖ?ëÅ1&amp;_x0018_+Ó?²ü_x001C_ ôÖ?_x0004__x001E_a_x001C_Ýä?_x000B_~¡»TÙ?Y-ÓÇ_x0011_á?s-VÑß?Lô_x0011_É`Ó?PÃaÚ®âß?¶ãL2T_x0012_Ô?d=b_x0005_	ß?_x0019__x0010_kÏÛ?_x0007_î»_x001C_ÁéÐ?Ë%C×bà?ªT\{/à?b5á?|ËNfUZÌ?&lt;0¿ÌäðÚ?Àws_x0003__x001F_Ø?_x0016_qEÕª_x0005_Ø?æméJÏ?ö_x000C_µDÔ?VÆ÷íT½×?nâ_x0004_Xkà?ðóCNÒ?Ìdêb_x001A_JÙ?HÙSH_x0011__x0015_Ö?öG]¤a®×?N²¸ºR·Õ?tAònN`á?§Ä=P(ÇÝ?</t>
  </si>
  <si>
    <t>b443f50df6ac466a6a9635d943d8d361_x0001__x0002_:ôn8_x0005_Ð?_x0019_*æÓ?â$?pÛ?ÊÇ/×ÅÖß?4x?ª¡×?_x0002_·R_x0001_ct×?_x0002_Õsiâ?x.¨_x0010_ßSÖ?_x000E_º_x0006_8_x000F_à?ü´`°¸&gt;Ó?µÊ[Ý?¼@Ý~%ã?©UÒIà?ðYoà?ú°Ò®ã_x0011_ß?pí¢ª_x001D_Yå?	@¬'«Û?¸ó&lt;_x001B_¸_x000D_Î?vËMY'¯Û?ô÷ÜÃhá?éd/_x0016_4åÖ?Öxà;cTØ?Ü_x0014_·_x000C_ùÔ?6Ö:¶ËÒ?xhüNöà?x(Ó7_x0010_ÆÓ?_x0013__x001F_N'å?ý¶ÙÊÕ? GK?PfÉ?½«{@ë3Õ?w¼B(_x001B_ä?vÌ¤_x0001__x0003_¦Ò?_x0019_d)qöÑ?Ö6Xwp_x0005_Ú?8öº_x0004_u°á?tBs©_6â?$yÿùáeÔ?ßËrTã?6lï_x0019_Ò?÷kañTwÔ?ØbòØ?_x0011__x0018_ÈkÑ`Û?öþà3Sà?°_x001D_À10å?±_x001A_ÓÝÕ?þ¢xßÅ®Ù?^vMÉ½á?Ê_x0002_¦?6_x000B_Í?ÌZN_úÛ?&amp;á2­ÍûÛ?_x000F_·_x001F__x0004_ÁVâ?¶þÝo.¦Ú?R2áÞÝ?}ÐæIµÝ?z\NëgÝâ?HÆAi®â?_x001B_p0ÑÔ?}_x0002_½ñ_x001B_¦Ý?rìÛÀÜ?fùê	Ö?F_x001B_\rþà?ß_x0017_!'_x001C_0ß?y_x001F_Ýïß?_x0001__x0004_Ð±5¾LCÕ?ò_x0013_ZÝæ_x0012_ã?õ¶Ò?ã}_x0006_5¿ªÕ?ãÈÀã­³Ø?°r Â£à?210«Vá?6Õe¹dÅÕ?&lt;F­Û_x0007_$Õ?è*¥¹_x000F_à?"*³Dâ?ÜÅ'îq_x000D_å?ìdð@óá?¥w4Ö_x000E_Ö?(hKãá?´b9k£ðà?_x001E_g_x0006_»_x0013_|Ù?®0·;ZÔÕ?ðÎà"þÕ?4_x0016_å&lt;qÚÛ?Îç8ÿÏ¦ä?cÆTÓrØ??F?×*×?1þéi_x0007_à? ÖJ_x0014_ó©á?À_x0007__x0003_­_x000F_øË?¶­¡_x0013_¡Ü?_x000E_ò_x0002_´JÚ?°_x000D_&lt;ò#sÝ?_x000E_8j-JC×?2¢äÞ-gÍ?ÿ}Â9_x0001__x0004_íXß?ÄÕÒÛá?l5ùB`_x0012_Ó?ào_x0016_ýÜ?üÌý_x001B_×?ý;«ÇÖ?_x0016_`qñÔ=Ù?RV_x0011_ÆÜ?íÓ_x0002_ÇÍhå?ðY_x0008_4ÆÙ?TwÑü·¬Þ?`ËY_x001D_ºÑÕ?_x0016_+Ó?a!èmØ?æîu=LÜ?ÆÖg¸ËÔ?'ÈÒ{Òá?Âq_x0003_N«_x001F_Ó?@ÕJhôÔ?öÞ_x0015_¾Þ?4¸»i_x001A_Ó?LÁ¤¨ÍÖ?RÎúN_x001C_×?2È9_x0005_H×?=\ßè_x000D_Ç?-Ï&amp;ìYÞ?ß»¼'ÎÝ?²_x0008_^ÍÀÚ?Tq_x0007_SªZá?E¤)Qâ?²Â©îÏ?ÚÕ(xÕ?_x0001__x0002_ûÕösPKÓ?_x000C_¾5ë_x0007_,Ø?_x0010_Þ^ÁºÏ?L$_x0019_°-Ü?ÕôýÀÀÞ?ÍZ_x001D_±ÖÔ?t_x001D_X¡Þ?_x0004__x0008_¯q½à?_x0006_*_x0004__MJá?ø:_x0013_¦â?lVÓF×¨Õ?4f_x0014_§ÁÐ?§ÌßM¸Åã?É_x000B_ÌÐlzØ?ÜI-kÖ?jÖ\m*Ú?_x0012_V¦Ùü_x001A_ã?~ë_x001D_örzã?_x001C_&amp;_x000C_ý]_x001B_Ô?^ó_x000B_´·ã?_x0003__x0004_Õ®/Þ?àÒªD·zÔ?ì^_x0008_«þ×?»äbMyÃÚ?_x001F_%_x0002_O2_x0010_â?ô_x001F__x0019_¨Õ?PãeUÓ?Ô`"¹_x001B_0Þ?ÜÍ?É®Ò?/_x000E_ÚÛåÊ?¼Fé_x0011_Ý?5G¦_x0001__x0002_ç7Þ?'_ õLß?,_x0005_iÂÖ?_x001A_èeyÝ?X_x0015_]7r&lt;Ø?Ú_x001B_ìomÙ?ÄbCÑtÞ?_x0004_)1ïIÍØ?z_x0005_k×Ëã?_x0008_¼!$à?ÍyMîPÙ?£¬¼ó¾Ù?_x0003_¦ß1ÎÓ?_x0015_LvyÃýß?ätA²Ý?("_x0008_ÕðJÒ?_x0001_û4&gt;&gt;Í?_x001C_©á	ÿÚ? _x001E_gÃi¹Ú?_x0001_*tæ×?¸XÔÐJÕ?¦CS©Ó?._x0004_LtÚÖ?,«ß_x0008_à?B_x0014_ö½ØÜ?Êæ_&lt; }á?1-M3¢Ï×?à ÁmrÛÒ?_x0004_ÆK¾_x0012_Ù?¥EAÈbýØ?¨_x0011_¯öÞ?$)§5h_x0015_Ô?_x0002__x0003_§=à³·eÚ?_x001E_S@ïê£ã?õÌ_x0015__x0004_Ýß?Ò|?ß=Ô?_x0004__x000E_ú6_x000E_LØ?_x0016_iéU¯_Ú?M/_x0014_Ã_x0001_}Þ?°03_x001F_Ú?L»vqk]Õ?S_x0014_14g_x0005_ß?*æôOIÓ?@!v_x0007_/Ô?(NìÅÊ&gt;Þ?û´?ïÖtÆ?b@_x0018_¨ÁfÓ?¼¨é±¶×?@_x001D_OhÈßÎ?Ðf­y"Ô?C_x0005_þ_x0012_Ë@Ò?´_x0007_ýõÒ?eÖ)C±×Ú?_x0011_&lt;¨ðØ?B_x0016__x0012__Ö?xÝ_x0015_FÓ$Ù?{²C_x000D_@Ð?_x001C__x000C_Õ1_x000D_+Û?(A¹_x001C__x0011_ÜÚ?\|úÌÙ?r_x000C_ä(ÐÙ?­sØö6Ø?_x0018_^n©_x000E__x001B_å?:2$_x0003__x0004_G7Ö?_x0004_ÌR_x0001_Lâ?&lt; G?-_x0006_×?F)ÔÐ÷ã?ØïÉ_x0014_Õ?_x000C_Ìe¯Ö? 'Êg_x001E_¿Ô?2,¸MAá?]ØÞ¤[iã?Ðsmß Ô?à_x0014__x0008_ÅhLß?_x0002__x0015_ªE_x0012__x001F_×?_x001E__x000B__x0006__x0018_ÔFÉ?|&gt;¼f(F@a7¬F@Û«YP_x001E_Á:@,_#þß7R@MW_x0007__x0011_Ì)H@_x001E_Ò¾ÈI@|47Ó_x0019_A@:ÞNkP@õ_x0012_2¼vC@g[_x0001_M@Æå7pkàK@âb­_x0010_E@äPW_§_x000D_F@Ø¬_?E8K@¸©éf±F@2©*_)&gt;H@ap(¥°L@^ï7_x0002_4@q:¹ì/cC@_x0002__x0006_fmGB_x0002_ÔT@0_x001F_ìØÓ°I@­D_x001C_'I¥D@âv_x0015_ÏfXL@Te_x0004_¦_x000B_N@ê¿øuPJ@_x0016_'÷ÏÔaL@_`w_x000F_k³H@{Ð_x0012_öçD@áÎNðîM@Í¤_x0018_´d_x0001_P@iÙ$_x0005_2@ÆÐÃA°&gt;@_x001A_äÇÏ)9@»¯ÝnÇF@ó¨b×ñUJ@/ãÚ)I@$FÕV_x0011_D@Û_x001F_åcøóC@Ï^ël³|A@z_x001A_¦:H@ïÀ~.TE@eÚe_x000D_:ÚF@`¥©kÀF@\º}7»ÅF@_x000C_é|A@"P_x0003_ôÉD@}~ÒPeH@Î_x001D_u]_x0013_±G@_x0007_â_x0002_¿E C@"ð_x001C_ÄüÊK@_x0011_Gi _x0004__x0005_-ª6@K¹Ë_.A@F+YXù_x0001_I@¡DõBÈA@r&lt;Nk¦	K@_x001C__x0005_~-¡K@_x001B__x0016_®PrL@ÅlØrôI@VXE_x0011__x001A_N@å_x0012_Áp#G@d:2[û_x0018_F@_x0015_6tï8@_x000B_ý?I×C@k±ß³_x001C_E@c'¢çîoF@_x0003_t_x0001_r&lt;J@|(d¿²G@Ôb¥úB@?5òL@¤Ì«_x000E_H@÷2mµ_x0013_G@¿0u_x000E_pÜ@@¿_x0003_½_x0003_î@@k1ú?;;L@;_ÅÅC@gbÙ3L@ïç	X®ªI@llcUsF@ðï"_x0002_Ì%C@!=°iÖG@~{[è¶ÑD@K²a&lt;ú^F@_x0002__x0006_u_x001B_ü»_x0001_G@0×ÕG®D@|hòF_x0004__x001E_F@-_x001B_KÑûØH@`mþæó|4@LÙÍvzD@,Da¶¢L@Ì8X"8jM@_x001E_	_x0011_ÙT1P@«V_x0002_q*C@t³±¯ä-@êh_x0012_±ÜÐL@ØO¬Á7G@_x0016_w/KÕ_x0002_F@S¥øÆæJ@ñxD[*D@Bí'¢+M@ÜåéDP@Úgku§|?@Ûe_x0015__x0005_º2@E¨ý­&amp;_x0001_J@¶ô_x001B_È~C@AÛ[u_B@èØ6ü¾L@¾_x0005__x0003_B@_x0001_k(Ê"E@%IÄ#æùE@r7¿»_x0004__x000B_B@Èü=î¤5C@ÆÈ,ÛªÐD@_x0003_m"ðp_x000D_E@xÕH_x0003__x0005_£?@Ür_x000D_8öK@l_x0004_(éÁFH@b(nü½D@;nÜ¿àJ@übêûÞR@Ï}_x0005_8_x001C_¶E@·h_x0010_²=»I@_x000C_r¤C{P@_x0006_¤%&amp;~3M@½_x0001_&lt;±¨~C@^{_x000B_ÄQ@ò o*Ò_x001F_Q@Âme½½(J@P!Î¹K@K_x0017_Ý,µx@@ÚçM[J#J@ä¼)_x001E_C@x£&lt;Ù.F@¥Vâ_x000B_6E@è®_x0002_ch,P@Z´@dJ@ÿ_x0012__x000E_I@¨~ÑuàC@ÝB~Ë&gt;BH@_x0003_dú&gt;@¬d¡âi9@­@¼ï}G@L¹¸_x0004_ÿ3D@eùW_x0002_ÙM@¢äfWoI@WÍ_x0015_ã#îB@_x0001__x0004_Õ_x000E_£!_x000D_ND@UÖèÏ³æN@ÅòD¼_x000E_cF@ µ_x0018_²_x0007_N@Ö"s_x0015_sH@lÏ_x0019_öûSG@JdOÓe_x001D_D@Ç_x0010_ØÖB@L¿gu¾_x0003_E@.j&gt;d9[H@²_x0019_û¾ö_x000F_P@¾ý_x000D_¯ê­A@Á_x0017__x0018_´Ù4I@êõ°½îG@µÏv«W_x0017_H@¸ÀnOúJ@-Ë®C_x0004__x0012_7@I¹yÃòD@JÌ_x0008_V5UH@c»å¸%K@_x0002_UPsT_x0018_U@Ü_x001C_t_x0004_!®N@a©öYÑ¤F@v_x001A_aåUC@¦Þ=§_x0008_F@_x001C_½3Óø&lt;@s,¢3äF@?ô§¢w9F@ºÞvðB@×ø_x0019_âÅ=D@º1_x0016_ôcN@íí"_x0002__x0004_{qE@\`.0K@_x0006_Fj`8I@*_x0001_3_x0015_;@_x0006_íuñðG@=H7s$F@ª_x000F_MÌ_x0018__x0013_P@÷µ_x0014_ÀaåL@è&amp;%ÙÿD@O_x0003_ïiQ_x001F_K@_x0018_7kmAÏM@þ­pvTÄE@_x0004_D³¡+¬J@êyXÃºK@_x0007_¨7_x0006_ÖA@^Bf_éN@_x0017_­;_x0004_PCF@HñZNoM@ÅþÃ,Â_x0017_K@³Gõ{C?E@Ú_x0015_âl!B@ö	Ú°_x0007_Q@1]_x0012_^C@T²¦DKB@TiM%F@¾Ì©lAB@7Ç¼=ÆJ@_x000D_eñ'_x0006_ÓE@[A:Õ@@_x0014_ñ_x0005_ûÖIK@Xy_x0015_;¢_x001C_H@:Î_x0008_¢cT?@_x0001__x0005_Bêw _x0004_:@	c_x0002_´ÙÀG@çL_x0013_ÜD@Åóö22,Q@â7»ÙéI@\¬x$#_x0016_R@¡lO+bH@«Ð,ý¬D@gÓ¼_x000C_+H@0_x001E_ÒàþA@ rB@ZÝ;_x0007__x0002_"A@É¼¬0ú_x000C_O@F.½õ¢¹G@èqÎ_x0017_2_x0018_E@`_x0017_	_x0013_èÀE@Ô^ ýÞßI@_x0001_%ýJº_x0018_P@·PêìMI@B½}z@?@¯_x0018_¥¼_x0003_7@GÈÉ0D»O@P&amp;ûðFE@zíëµÖäB@_x0003__x001C_Úô:ÌH@_x001B_â­"G@ÛlÚ÷-J@z_x001E_øU(I@S°*_x0018_S@#cª¬?_x001B_G@_x0001_&lt;oµ¿?C@8dR_x0004__x0008_HïF@0¿ñ¡¼ìC@M¢\k_x0007_mN@zåæÿyH@«qµfô_x0017_Q@Åóßwk3H@ê¿Ä$0O@¾J_x0004_E@ú©®¼õG@îÒY_x000B_$I@2n_x0006_{sD@_x0014_æ4W®~P@o-?)ìûD@ôÎÍ!ûWK@_x000B_Zj@mF@¿àDí¾@D@P_x001E_Z_x0004_Q@xÈDA;@ý±gïZP@ü&lt;_x0013_òB&gt;@¡_x0013_ä_x0005_àOL@_x000F_gÔÂU@@M_x0018_Oû¾B@tÀh_x0001__x000C_D@çµBø_x0016_Û?@®RÉähA@ö_x0019__x0018__x0002_×gB@ Ö;_x0003_èG@^Û-³VJ@$NÉ¦Q£J@ ùÇÒky"@{í_x001B_ã5âF@_x0002__x0003_g#e_x0007__x001E_H@u¿hIsG@â?ÝdccD@ûÐ;.\ìD@½_x0019_q+·J@·Á.TîTD@0_x0011_èZÕCJ@X°&lt;­¾F@Ot_x0004_³mË&lt;@LùB_x0017_©LG@LÉuPÑK@_x000C_æè~u4=@§)Ú.´_x001D_I@ë¹&lt;£_x0019_pH@7&gt;9§ºô7@_x000C_¦í_x000F_äD@Ò÷yÜÞ'G@=¬9z=E@¸cçS@lÉc¢àJ@ÛÀË_x0005_¦áG@_x000E__x0018_%_x0004_çK@¸7Ò_x000E_ç!@@±M'ßQ@iLv(ÝM@_x0001_§ÅÛ&lt;;G@S³¼ñîiI@s¦_x000E_³pM@?)_x001C_/_x000B_G@Ö_x001B_EB@¯vÐýE@²_x000C_ÐÕ	_x000C_Ú¨G@bv(ºN@I_x0010_WèÿC@qÕ§Ü_x0002_&lt;@¯'ÙË¤H@­Ýô_x0008_J@!©¶&amp;_x0016_o:@ÍÉþÀ¤:@i_x0017_âTJ@8_x0006_å_x0001_¼`E@_x001D_U_x0005__x0007_A@_x000D_µzâE@}wªñ_,K@ÚBñiRý9@oµ¹Î­'L@sá_x0004_ji&gt;@³Dè§_x0018_ñI@¢ÿ+f÷E@»¯_x0003_÷M@0=&gt;lÄ,@ºizw1T@Ò%_x0015_£·C@É§´_x0013_[E@n_x001A_G*B2K@_x001D_[o_x0014__x0016_J@¨Nõ_x000D_ÇP@Ð_x000B_ötÅD@ÚN|SaJ@sÿxÂ1J@1ä×o-&gt;@(_x0013__x0003_s¬P@Gå_x000D_%\_x0007_M@_x0001__x0002_ï£_x0011_F@ÂÄþz©D@¾!Å-ÖH@IõµeN@«_DÞÈPP@,)ü_x0007_/¶H@	ÇÍN¯H@g°§ä-E@¤·_x0001_ÄrA@eÆÑ×_x001C_Æ?@75è_x0018_VTN@§MgþÜR=@®²^SòH@´1&amp;_x000C_s¨F@õÌÊ¶V¢G@Öº0&lt;_x0019_AA@ò4ù_x0013_~J@MK6¶_x001D__x001E_D@¾ö2m«C@øj_x001F_;¿¸Q@²âsP_x0013_I@tfÑªèE@`ªÛzXL@ !ägºLJ@k¿¼èümP@2y-{ã;@\KvµBgF@h:hbKJ_x0017_@Dí)Ë'E@É&gt;1´!H@ôó,®MQ@)Õð_x0002__x0003_´?@_x001C__x0019__x0005__x0008_¸uE@µJh8V_x0016_I@ã_x001D_péÐ@@g³_x0011_z­K@ÝD*O@@3T_x000E_ÔkJ@²Õç$K@&amp;À_x0008_@Ð¶P@_x001D_{¶¢_x0011__x0006_L@©×Í¹ûüI@ú¬_x000D_èK@õ_x0015_¢¬&lt;@ÖåN_x000D__x0001_´M@ÄÂ_x0010_iD@I] ÆJ@©TÄ­Õø&gt;@óÊb.]G@_x0014__x0014_q¬¯M@äV®O@};2³r¥C@®!_WÆºE@_x0017_u6êÄK@æx5MpÖE@¨_x001E_!_x0003_±_x0011_*@F§ çãñG@§öp®s&amp;G@Ýh~HXE@úwµ;üKA@\N£(D_x0002_A@NZLåHJ@xÒÆ5_x0015_ÌJ@_x0001__x0002_n_x0014_ ØA@_x001C_i·ëdä@@_x001D_Í;_x000C_ë×&gt;@°L°®ZãO@:n¯8ÝH@_x0006_?_x0006_)_x0007_ÂD@_x0015_T_x001E_5JQ@b_x0004_)_x0014_EG@¤2{v"½G@_x001E_²_x0012_ÿ/tH@[ª_x000B_»D@DöéçÙµK@1h°^\n6@L1ÎôF@ª_x000B_pÃ/H@ÅñZ%,?@®äÃ¦îH@Ôè[ÁÚÃG@x&amp;_x000D_{$1E@_x0014_j¨_x0008_µkD@¦õA{_x0002_vK@ôÂi_x0008_I@È_x0010_¯Ù_x0003_R@dæY!³%H@p²÷PC@_x001E_Wîâ¡O@_x000B_`	P@Ùr_x0014_%Ì¼H@Ò=_x0012_¶úFL@ÜÏÄÃI@Êö#_x0006_P@I²²_x0001__x0003_jdQ@£XEGÑ_x000F_@@d§¥-¡^O@¡í_x0008_SðýH@ÂÄõ_x0003_qÞB@_x001D_é_x0011_Á_x001C_ÂJ@Ð5ý®þG@i_x0003_fy6¨J@_x0017_O]½K@ýúWÐO@_x0001_ZòHéR@Âeñ«ÒF@ÏÚ_x0006_VuI@&amp;jÍ-·A@¯Ë~ÒùB@H²¡|S*L@_x001E__x0015_±MÔºH@2;j_x0015_êE@AÊ·I _x0008_L@	´G³D@e_x000D_°Ö£}H@iÔ$Ï8{E@_x001C_öîJ'G@ÜªJ}I@nÛ!-RÖ=@o½_x0001_M_x0017__x0010_K@ðÈ_x0017_ÃQ@ºl9øzJ@_x0002_6Z ÝF@Â@_x0018_ÚNTF@FÑS}]@G@Ì_x0011_ÊpÊE@_x0001__x0004_ñ¾n¨¬ÅC@®svùÀK@PFóP@Ï_x0017_¶-N@x_%friL@!Õòt)öD@Ä[xb­_x0007_J@ÀáÚªMN@1¸å+¯J@jÉ	N0V@¤Bzß_x0003_C@Êªá|ñN@ÄË_x000E_¯%çG@6zVSy«@@lÅz_x0007_&gt;K@yi,"«R@MÜ_x0004_§ð»P@{2uÿ×%N@!&gt;EvF@Wÿ_x000B__x0001_	]H@F+_x0002_O±&amp;D@3_x0016_5F@Ø_x000E_QêP@_j(eE@ÒÝ[AS_x0006_@@_x0004_ßH_x0012_×P@_x001A_ñ7¶D@ÆT_x001E_Àx;K@_9¥?_x0018_ûL@_x0005__x000F_«X&lt;@_x0016_ä_x0013_LJ@tNãb_x0001__x0002_wQ@¢û&amp;ùÄH@Þ_x0011_³_x001C__x0002_§I@ì$.ÒXDT@{¡ZxM@vª_x0018_É'+G@_x0011_9A_x0001_5F@`®À·lZD@3ên¶I@_x001D__x000D_ÅFR@@Ô°_x0004_ËB@,æÅé_x001E_{%@_x0016_þl·jwE@£®î¥_x001A_J@ªûÀ_x0016__x0001__x001A_&gt;@l_x0014__x0011__x001F_G!M@i´y_x0015_G@&lt;ì`×ÓB@H1á_x001F_ÖJ@Õ]ø`_x0018_¾5@_x001E__x001F_,Å _x0004_K@t_x001C_åVI@n_x001F_hEø=@cûÌû÷@@_x0010_£°^={L@_x0013_d_x001A_ÍÊh;@%ãä°³C@PWþ¡ZFD@R t_x000E_0N@A!Ý_x0003_F@Ë·éþ²[J@lØ_x0018_µ=P@_x0001__x0004_{_x0007_6iéEM@_x0011_Ü"8@¶öÿ±ÌL@Õ&amp;%,;½J@~lÙ¦yK@%©ãh)Q@]ckL_x0007__x0005_H@o5e_¼A@JrPÞ.S@Øû_x0019_c8M@_x0010__x0002_¼	¹'P@À í*pöN@[îa&lt;hJ@¸ë°¶]`G@`6u9@_x0001__x0003_ýI°_x0010_@	I¶	H@+Ê¬¿I@_x0004__x0016_½{N@T¬c3"L@_x0014_¤¾n#R@¸&gt;Î[NwH@^ë_x0018_&lt;4G@râìö=M@$¶_ÛrQ@_x000E_i¯uàL@*=`ZÀEI@¿hÎêTA@_x000B_õ`1ÖäK@HÿøHH@_x000E__·]ÏB@XñÅG_x0004__x0005_S@N^OaåP@â¡·ò@ÇG@ Ì ÝC@_x0012__x000D_(ïJ@NI _x000D__x001F_áH@_x001E_¡æ²úK@Ù{½¨«÷O@»ä1l8_x0015_L@Î÷èµî F@e%_x001B__x0003_C@O&amp;óîLF@ÄØö ;FE@¸×wMSI@ô_x0016__x0010_Z_x0001_C@ôÐ;_x0007__x0017_ÕA@Ã_x0013_Â"Q«B@_x000D_ÔñÀH@ZG_x0003_"S@²h:_x0018_OF@¦_x0001_ÖZËG@e&lt;f&lt;!IG@ð6ø=tR@«}çiÉ¯G@o§~a_x0005_AJ@7aKzÀH@DRg´E@ÂyáR¡kB@_x0012_K	_x0002_GÍA@«tD&gt;\A@çFù_x0013_ÿN@hMs¼l«M@_x0001__x0007_¾VÖ_x001E_1I@Ü·$ÙG@_x0002__x0014_¸ç»_x0003_G@¯.å ]I@_x0004__x000D_d&lt;_x0005_âQ@_x000B_?§Ö_x000C_UK@_x0016_6Ô_x0013_6@_x000E_çA@Íh&gt;´æI@ _x0002__x0006_H@¦&gt;_x0019_.Ú_x000F_G@(sm&gt;L@_x001C_U7m#_x0016_T@Î_x0001__x001E_@_x001D_:A@Ì@j_x0002_×ÿ:@_x0014_åS½P@K]ÏI_x0015_N@ój_x0010_HìbM@4'I!t¡C@|É\Ù^ÐG@7[ÉâÜI@Oõ_x0003_ÈGöI@õuh£_x0015_G@ó[û_x0016_ÜL&lt;@ÎÊ/º¶)K@¾q¨6_x000E_I@Cßr­:M@ñ_x0013_Á½S@_x0006_¨d ×fC@Æ©ö·%M@_x0012_PU=(;B@àyº_x0002__x0005_Ç_x0010_F@g7çÊ_x000F_A@í_x0006_ÈÂøG@²wÌ7P@MV_x0005_vsN@%_x0007_k9J@_x0004_×fÒC@×¹_x0014_[QI@ q2_x0013_õ_x0003_I@ÒZ9ÚTS@îè¶ÁÆ"O@ºù_x0006_õ)e@@[æI©Vs5@|ÜAÏÊïK@lýtJ@_x0007_N Ðæ½C@¬Rø å_x001C_K@0dEL@s:°·µF@8°±:,M@¦÷_x0005_I@JÝ_x0006__x001C_0A@_x0013_o_x000B_)_x001C_ìH@_x0007_¿ÛÊH_x0019_I@ún¥®è_x000F_H@à5Î$­xI@Ò_x0001_u¤b_x0008_K@0·éÌ3ãB@%_x000F_Û5L@_x0007_AG@By[_x001C_ÑE@*÷._x0017_ÛíV@_x0003__x0004_¥`fhÍ¯F@¸Ìà¡¦ZM@êçîYÉN@_x000E_ôF3üL@¢_x0011_Ué_x0013_E@ÁDDMFN@BLjÝÉ@@_x0011__x0008__x001E_¾ÞD@ó&gt;H_x0002_!zB@_x000C__x000C_Æ5UÆB@g»÷·@@¢ìÁèíõ?@þ®_x0012_¯[©B@vþ²ªvMH@	"ÆÎI@Mg_x0012_WûAI@_x000D_û_x0004_dH@N]î_x001D_ÇU@¯u4_x0013_H@_x000D_Y_x0013_]B@¨§Þ_x000C_aøL@M¾ñ¤K@_x0013_É¤*-3E@ÍD®´bK@´_x000D_OG@P_x0016_I®_x000F_D@ÁÂ-/w_x0012_K@s´_x000B_ö¦H@ã	¼ã¤?@_x0016__x0013__x0001_#ÑL@(_x0006__x001F_*ÆI@QäÎ_x0001__x0002_7ÆL@åòd6_ÏJ@É`¨9$C;@£(p|~J@â¥R_x0015_ÝG@(ãâä²[P@_x001A_:âwIP@__x0013_	E@BK¸L@3?¦uüF@§)·_x0004_¶öF@ç1_x0006__x001F_=aJ@è#uD~àP@{ñvXH6J@xÀM@z_x0008__x001A__x001A_×O@´y|¸)o@@,Ò%@3@nÉñ&gt;i|K@(_x000F__x0005_ÓN@ºì_x001E_¾PnG@Ö1ê_x000F_ëF@ÅF9_x001D_¾£M@EU"¤gÏI@mÅø_x001C__x0001_úA@_x0018_ð¢ù JL@}þRÕÊ~I@Ì1Å_x0014_	I@°ÉVxj8H@~i®jC@ÎÑ!ÏÈF@ÙUß_x001A_kvX@_x0002__x0003_zo¡õ_x0003_I@ê÷_x0014__EÅ@@_x001A_ÇT_x000D_L@_x0004_,õH_x0004_E@Û_x0010_¬+J@|I³('@W±2c´G@LèhxæE@¢±IåÛiF@ö_x0001_±zi²D@å=Û-@@.±° (5D@½_x001F_9ÆlD@ä_x000C__x0004_4«_x0004_P@_x0011_§ä1_x0016_D@@æÌ-D@ÄÚL¾ãE@ÎïqdÌÅM@)´_x001F__x0008_qªK@|Ó©DP+8@_x0015_ôÛ'ÇE@$ú¸@@ëº_x0015_ì½îE@çô÷ÃÎG@ðä±_x0015_QÜJ@ÊRcáï:H@þâeK@Ð¢_AF@j_x001B_]âr]K@")ÿ !0@_x0008_§)ËZÚE@5IJ_x0013__x0003__x000C__x0008_KE@ò#,_x0002_múM@&lt;I_x001B_DÎI@õ_x0007_vÿø	C@ Óõ¾ÑH@_x0016_nìÅU0I@K£ªÈ_x0001_A@_x0006_!´V.ÎC@Ð®ï_x0003_Ù,B@Çã¤s&gt;_x0003_N@_x000F__x0016_ü_x0006_«E@l_x001E_gúH_x000E_J@_x0015_VÿR+vD@Õ1_x001D_ïvG@;?T8¾M@_x0001_{rýVM@Å_x0018__x000B_¹¬T7@¹Æ6i93G@_x001F_DßìE@Á	_x0004_×_x0017__x0006_D@4ËCE_x0015_C@\ji_x0006_"P@È_x0005_Ti_x001D_C@l_x001D_ 1"nI@·D_x001B_ÓF@_x0016_+Ôß`F@²V{-ôH@n'à«_x0003_bD@Æ%À±õ¸F@*ÔX®\F@Ðÿ_x0013_îåB@/@	úºGD@_x0006__x0007__x0018_²êL_pL@Î_x0003_4äv_x000B_E@85[ÕÛÒL@ÖÃ¢m_x0002_=F@=X_x0005_ýG@O$ë_x0008_0|L@)_x0003_ß'C@2òdÄüFC@sÆVCøJ@ÈÓF¨&gt;O@Î[ÞíoL@Gºâ"i_x0010_M@+Î={±O@_x0007_4õV_x0004_£E@®¬Sâ^OO@]9¯éT*C@E¨Ùy$¢I@ÒÄ} Æ@@F¹_x001D_eG@_x0013_[ÔâÿJ@?¸] òD@îÿ J@/"Äÿ#¢P@_x001E_yÂ®_x0019_L@"¹¤ÌH]B@«ÐðWðJ@NCcx\N@¾`UË9ÍO@±µÛÝíE@@ó	¬ó¦A@[¸6_x0018_í+I@ó"ª_x0001__x0001__x0002_Î×K@_x0016_¡¡ÓÆH@âé7¡û_x0014_?@A¯%ì¹_x0018_B@¦^´¡¨p=@Ër_x0015_\WD@²IÓÁ_x001F_G@ËüæÛûøB@Á4k$ö¸B@Kï&amp;ã_x000B_ÕF@î_x001E__x0010_Â¨Q@ºypÇ_x0006_ÅR@Pï_x001D_BpJ@Êäº_x0006_ÕI@»1_x0015_íäâA@àÐIsB@_x0015_^_x0006_ªçJ@÷å _x0017_àùF@¹_x0008_=ê_x0004__x0005_D@_x0019__x0018__x000F_ÓøR@çFÞ?Nº8@ýoÆ.y¢G@y­²èØJ@l,Õ3ØI@ð¯Ê_x0011_´ªF@Ê6hëÌñC@Ch²_x001F_æH@æ`Î3=_x000E_C@g6i¶½³J@I_x0001_D_x001A_úI@&lt;aÕ_x001F_L@@m_ü¦O@_x0002__x0007__x001C_¨«_x0013_ÖkE@_x000E_{¸1Ö &lt;@_x0008_VßÉÒªE@é¿QÚÏH@|\áz_ZG@b¿&gt;b°fI@á&gt;F__x0010__x0017_M@IeP¦_x000E_=@ZåNàhßG@z_x0003_ª-_x0006_K@8u_x0014_û9C@·«¢HI@¹_Ç_x0016_G@Ñ}%ÆÖK@OØnO@oÞÈ_ÁRH@_x001D_þ8_x0002_ò*F@Ú_x0005__x001D_Ké_x001D_E@6êA&gt;Q@c3_x0012_Ý3_x001E_J@ÃúÏüeîA@ì¾&lt;_x0001_±¦L@ñ¹|À_x0004_§E@_x0008_¡4²zG@$Ã_x0018__x0011_J@ÒLX)B@]"}&amp;ÇU:@ê¶|ê10F@§1^¯dL@oü³ÛqP@Û;¬_x0012_O@_x0008_ìå°_x0005__x0006__x0002_L@1×Ï²«H@Æÿ¦­_x001B_CN@oÉ_x0005_ëÉiK@? [*5@_x0001_ý_x000E_`_x0003_«G@ÒD¼àÛ_x0011_B@jV¾G5B@BjÏs°E@ì¾VÉÊhH@ár_x0018__x001D_ÐA@Ä^_mJM@(~_x0006_|^wM@ñ@_x001D__x0017_Ö°@@ú{È_x0010_ÆF@9Õxì _x0019_M@¸é¦éR®C@601§BK@iÞ½RgE@°	P£åH@lXoßü_x001E_O@V/'äl,@@Îr­Ã(WL@&amp;(ü4çC@¬_x000C_Bu":N@W©ù_x0015_K@Ù_x0004_~jnÑ&gt;@nÌ^:îK@_x000E_Fÿu¥F@¥­_x000D__x001E_.H@¦òÏÊihK@Çø_x000C_MI@_x0003__x0004_B´A_x001C_Ë=@&gt;_x0012_"ÄA@2ËÕ_x0016_!I@'4m¦g/G@S%·e3C@øÐéÔ&gt;P@(Ä37@@	_x001E_«¢¤¾;@9ÒÊb+JC@ù¼ @X_x0015_F@Ï_x0019_q`bA@e¹ñ3tèF@_x0016_ê_x0003_¥(Z1@±_x001F_c´ùH@E_x000D_ 66I@Ò­3aðØL@¼¥b}s£N@Ævt_x001B_oC@×²_x001C_ØI@¢ÜôêýÜO@Ò»_x0001_2_x0002_Q@ú(ò¨}WG@Ô.µaOH@:1/°E@_x001F_,ËZ_x001B_F@)ñÏTmJ@1Ø^Zà`I@_x0006_[óæuµN@¶Ò³øÊC@ÊF½´B@]_x0013_ß_x0012_|ÝE@s]=Ñ_x0004_	L@'Vµ_x0002_0pK@s_x001E_êiÙlG@/Vñ¤CKK@4n=âÀøC@zÀ"D@·d®`QîL@Ñ_x0002__x0008_Q@jpm,v&gt;@ú°_x0002__x0008__x0013_çH@ÂÇ¨ÈªNM@N_x0001_ç±ÊG@F¤ÐG*zO@5íÐþ_x0007_G@e)_x0002_G'_x0017_D@G¼²;éNE@¼©5_x0003_H@còáX=G@_x0003_Z_x0007__x001D_4@tê©Ô-OK@mf7_x0016__x0014_SR@¦¿u@ÕH@zN_x0005_SwâM@&lt;g¾mZ&lt;@öîþÃ²9@¶_x0005_Þ°xJ@^_x000F__x0001_w¤ÔN@TnÇýR@¦æ*ÖódO@³!_x0014_¤_x0006_=@Ðél'_x000D_N@_x0014_òà(\I@_x0001__x0002_BÞã6@@_x0011_$]õ,H@¿3vókH@nþ;O{¶L@O_x001E_Å»¥I@niÛzÜN@ÄN_x0013_hòQ@O@gf²=@==ÜôÞ&gt;I@×³@_x0003_C3@$_x0015_)°_x0006_JF@D©¡ÊÝJ@¨Ý¿_x0007_ªòE@©U­ShzD@#¾_x000C_ÌP@F$þ.äÐN@+_x001A__x0014_·ÀÌF@_x000C__x0004_»l_Q@_x0007_Q3_x0012_÷VF@S¤`ºH@&lt;_x000C_S2ghG@ÝY&amp;îéM@ûj_x001F_"_x001E_²I@_x0010_ÏS¹°7@Î×ðð¬LO@®}à&lt;ÏF@]_-yÊM@Þ}iÙÒ0@ó~ÜR¬×D@È¾2i_x000C_hP@&lt;ÉÂ¶Ñ}F@E ä!_x0006__x0008__x0010_VB@ê_x0017_t\xãI@ä¯ýÜ¤6E@D5¨ßqO@öç«nÊ3O@Ì_x0004_L5tÖ?_x001A_È]9ûÑ?23_x000B_´F_x000D_Ç?È'æØÒ?Î_x0014_ý°/_x0007_Ô?Ð9°ÿ_x0008_ à?RÊ_x0002_¢LÙ?$ß#An@Ü?Ñ¿_x001D_È£h×?D~xõ&amp;â?_x000C_¸ËÍ_x0005_Ãä?VPç)È?ÞbÃ³ÄÙ?re_x0004_CÐ?9#á?|:£ôzÑ?NÏÉ¡_x0004_ÞÕ?_x0001_ý_x0005_Y\Ý?,	h³µ1Ô?o|¬8úÿà?]cp_x0015__x0003_½Ó?]ð¡%Þ×?iÃ&lt;z²&amp;Ë?èÌÒGQÀÕ?xð­fö_x000E_Ú?hQ«ËlØ?L&amp;+ üÚ?_x0001__x0003_Bêû ÉÙ?x-_x0018_tÜ[Ü?Ø¬ãz³aÐ?®]³ÑÕ?âDûeÃØ?ZI\T¨Ö?¼Q_x001D_@Rà?Èì­Y!BÓ?|´qk_x0018_þÒ?}_x001B_Wä?\Ä;àâ_x0019_Ô?_x0002_©K67É?\Ú_x0014_/zµß?8ÐÆGOÑÚ?$¯¾`ýÙ?qs%æ.à?ý_x000F_Ànßà? ÛU2bcÕ?ÆÃdß?ÊÇëè]¡Ö?0}wPA¢Ü?2bì£òâ?L_x0016_Sâ?: Ï²Ø?¡äd8YäÖ? ÐéG_x001B_Ö?Þ_x0011_Ånô:Ó?8-*±ÎÙ?r­@|°Û?} _x0002_8uã?â5þkO®Û?µY|_x0004__x0005_ýØ?,¢_x0002_ Ñ?_x0006_÷èÙ?1eØIP_x0018_Ø?ÄÙÖ _x001E_Ú?~¢*{ä_x000E_Í?¤"#T.ÙØ?2»!«Ó?l]·ñÁâ?BÞA_x001E_Ð?_x0002_ÅÈÙcÆ?(È+_x0014_;à?¸S5ðÜ?©6W_x0015_Ë×?OÊTb¿VÐ?.»eûÖ?¹vó["Û?8Eí_x0007_IÇÑ?}#õ_x000C_§$à?&amp;Ñm .Ú?"a`_x000E_×?_x0002_Ö´òÕ?bå;¿ß¦Ù?H-_x0001_ñÝÑ?®Äî]Ú?ô}×ú¯£à?_x0010_ÆY:ùß?0_x0016_ú&gt;(Ø?®{5o[Ó?ã-¤A_x0003_à?Pe_x001F_Ir_x000D_Ñ?uDVÁÕ?_x0002__x0003__x0004_à4M Ó?´9_x0005_Euß?­ÈÍª:Ö?9×êú«á?cNBÒ?ò}î_x0015_üÛâ?)¿W/Ð?zÛ_x0013__x000D_ùhØ?Lõ Eïß?_x0014_0ka4eÑ?ò©tMã?Çp_x001A_ëa®ã?_x0011_µYÒ_x0001_qÏ?Aÿº3êÌ?_x0004_xU1×?_x0016__x0013_\vÚ?X ??Ý?h°«(ü@à?:_x0001__*ô¨à?ðÑ_x001A_ÞyÙ?3ÆÑ9ÝÑ?d_x0015_éÇm_x0001_å?_x001D_àp­OýÎ?_x001A_¾¤*hà?¡¦íC¥â?üÎ¤'K+Û?PozÞTÎ?Xs¥ïñÇ?|T(!Û?|.[MÑ?xSt5âÌ?ü	._x0001__x0004_a_x0001_Ù?cïâ^ß?3Ýq_x0001_Fß? ¢	Å_x000D_¥ß?`LS_x001F_ÖËÕ?|#ä¹µ_x0019_á?If_x0003_·à?­mß»_x0016_Ö?LAdd§ïÚ?v%W_x000C_=Û?êXôiB×å?|_x0002_âKãîÐ?J7H:o7à?Ò_x000E_l}NØ?y_x0017_I²Èä?AÙÆ-DÔØ?_x0014_UèK_x0007_Ë?øýÖðùùÙ?_x0018__x0002_zÕKÖ?êe©H_x0018_×?nÓ}úÞF×?r¬{OÙ?(ðÍ_x000B_Ø´á?â_x0013_DÐPÔ?À¿_x0006_3fÍÒ?æ¹_x000F_VD¬Ì?_x0004_ÄôGòtÐ?_x0010_&lt;Þ+&lt;Ö?qHÀïÇ×?¬[ýÆÓ?_x0017_©_x0016__x000E_ÈWå?_x000E_~_x001B_À¬Ù?_x0002__x0004_à%m_x000B_ß?s%XáI#Ø?B«zh_x0008_Õ?ab~$Ò?ú°%àà?V6!ôn)Û?*ôÇe~Õ?"öýY_x000E_&amp;Þ?z{ÑåéÑÝ?_x000C_¸óõÛÆØ?¨Ñþ_x0018_øÂÒ?nâyÐ?bFàr_x000B_Þ?Gâèä_x0008_à?r¹û¨`VÙ? Hë_x0012_Ú?(£¸ùýÔ?ôü&amp;_x001B_)«×?ÕøÕ~ÓÕ?¤_x000D__x0003_0Ø?"_x000E_?ßüÞ?Þ¥c_x0007_}_Ì?ü_x001F_úJ¼_x001E_â?rÁÙ`±+Þ?_x000C_:G/:â?_x000C_¡ú§©_x0001_Ò?_x0014_ÆÛ½ñFÛ?N]&amp;_x0003_â?*¡12Á@Ø?ç(¶_x0015_Ý?"ûÀ"ÛØ?r_x0014_XÛ_x0001__x0006_½ù×?d_x0011_Ü# Ô?ài_x0019_»	á?Àõ¡pvVÞ?~Uà_x0006__x001B_)Ð?Ä®_x0018__x001F_Í?v¬âï×:×?²¶®Û,Ù?à­¥_x0013_a²ß?Öx6×nÕ×?è#_x0016__x0018_	_x0002_Ü?ÃÑw¿ÊÔ?$_x0001_°;DÞ?üÀ«©´Þ?Îå¶Ý?PýÂe_x0012_~Ñ?´_x0012_¨³_x0016_êØ?¢_x000D__x0018_=Gä?äëë¦_x0004_ÌÞ?Æl²ËÖÆÚ?Æ_x0005_kq+ã?zöÝ?ö"Ù	Ñ?b¶&lt; PpÚ?¶QétïÝ?|FâÑXÎ?j_x0013__x001B_6ó×?_x000F_Å¯sÎ?_x001C_i_x0003_ÝúÇ?:v_x0003_L×á?F&lt;Á_x0002_ß?­?æ§ËÛ?_x0001__x0002_ÿ°_x0004__x000C_³ÅÇ?Jï_x0008_)êXÔ?p4x0ò`å?&gt;8+GtÈ?&amp;_x000C_p×?,/9ÄAàÑ?ê|Æ­À¦Þ?ú?	ê×?\/¿»àØ?Øâ8ÒO§Ô?_x0010_(¤Ûþ_x0012_Þ? Es§jÛ?t_x0007_ÊC¤Õ?_x0006_ùT&gt;Ö?_x001E_ø¬ÆÎxÕ?ºÒz_x0015_w6á?¸&gt;_x001B_ç_x0002_#Ô?÷?Ý*¯Ó?Á_x0008_¯Aü_x0018_ã?_x000C_ÃÝynÛß?È&gt;	è»×?øÄ}NQÙ?_x0017__x000B_)_x001C_Ï?_x001E_§_x001F_úÆÔ?:²/×?s Ü·yÏ?aÅÝ3á?_x0014_82À-Ñ?_x0017_ùA¡aá?üu_x000C__x001F_JUÚ?y_x0006_çà×?Õ;¤_x0001__x0002_èÑ?v\x¶#/Ç?F©_x0016_6"Ú?Úô8_x0004__x0003_óá?ZHÇ¿ÑæÖ?¤iÖA_x0016_~Ò?l*eElÖ?òøÄÖúPß?_x000B_Gõ_x0016_ªÔ?îÊ1ÒýÛ?64ì4ðÔ?VÒ1riÞ?_;ÎeFlÕ?:ÞmqqÛ?(j¼ÙwéÛ?â*_x0003_qäÔ?_x0019_ÍñU_x0011_Ò?Î°l_x0008_r£Û?&gt;½â_x001F_©ÄÕ?¨tûhºÊ?PA5[@ä?_x001C_¦p^yAÖ?_x001F_ÍEù?ã?tÑoõ©Û?ô_x0004_êazÏÑ?e×_x0006_¸sà?ÛRfyfá?Aé@Ýùá?fE³RµÂß?_x001A_ãÁ_x0008_ÁÛ?wÌ¯àÄòÖ?®{wÎ&amp;Ú?_x0001__x0006__x001A_$÷¶D¡Ù?Û_x0010_ÛÏaÂã?çôgnÙÖ?µÆ§µÊâ?¤Kökr²×?6_x0012_4Ð_x000D_ÞØ?d;%»Ø?æßÏëßÌÚ?M«å)à?çõ÷JÕ?Ý ¸WÜ?_x000D_·e|µÑÕ?Ú¦8_x0015_Ö?Ô_x001D_Î_x0005__x0015_ÕÙ?=G¬þ×?_x001B__x0012_ÑÓ?ì_x0019_Ù§GÚ?_x0004_©¶Ljã?-ÀDç2CØ?î©=ÏÒ?_x0018_lÄS&amp;²à?ìN&gt;ý,Áß?£ÈkÏã?B¹6Î?öTùÕ_x0002_Ý?	_x0003_	_x0006_é»Ô?¢Íu²_x0018_2à?æê_x001F_°ûà?õ½dh¿Ýá?@[í?½à×?ü&amp;ÒÏ_x001E_}ß?ßxw_x0001__x0003_T)Ý?_x0010_Mï¶Ø? _x0017_çGâ?ÿ*¦_x0015_Á_x0010_Ù?¤ÎÆZåúØ?ÄÂ_x0015_ÿ_x0007_1ã?_x001E_¦É)âÒ?g_x0002__x001F_¶_x0005_aà?×XXÕ²â?ÀÑ±ê&amp;Ü?%ùþÕ_x0019_Ð?L#:véå?Ü¤-ýÓ?_x0016_`ò¸Í?r»à?ØÉo_x0007_ÓfÚ?_x0014_]¦ÂÒ?dt_x0019_òÅìÔ?H-#^Ú?0_x0003__x000D_È?rÌ?rüO)kà?©5ñ_x000C_Ì|à?_x0010_Ö+©Ù?*n5Ù'ß?ð¶¸ÙÆ?¤_x000B_á hÄÔ?P¤ëCIã?|¡óûÐ?,4&lt;qÐØ?6ª&gt;râ¯Ô?&amp;Ã«ôÙqÑ?_x0005_|ö_x0005_à?_x0001__x0003_Þ\_x0011_(-Õ?èû)X¸S×?8éÆólß?~_x000D_GÓ Ú?xôÞÕ?ê&lt;._x0008_pÓ?àsµ_x000D_üßÛ?²+·_x001B_kÀÓ?fêm_x001B_ª'Î?&gt;R_x0006_Ö?f&gt;Ã÷6"Ö?_x0003__x001C__x0012_m_x0014_Ô?+_x0007_ÐßÊ_x0003_Õ?ÄÊ]á?·ôøìvÒ?Ö_x000C_¿AØ?ä_x0011_iÔ¬Þ?¬îÂª¦¥×?&amp;_x0002_Cø_x0005_ØÛ?ZHýí_x0015_Q×?[3^þÔ?~?qQ¢ß?Q^bRQÖ?=8nTÓâ?¥³§&amp;Xà?_1+Å³?Ñ?Á§Èâ?*³~Û?äíÏo%ã?_x0005_Æ_x0008_iGà?W\£F`qÓ?_x001E_2z{_x0001__x0004_S=Ò?	,~ý â?uÛQFÙÛ?®Dæ%_x0003_É?¿_x0017_A«¨Ø?Xå¼_x0001_×6Õ?~G*³ÿÀÖ?º3¡hÙÞ?^ø9úÕáÕ?àe&lt;ñêÓ?öÌ0¶¬Ü?¶sï_x0002_Ø?_x0003__x000C_-ÃdË?^YÄ'%ÔÚ? BZåÙ×?_x001D_ª«ðäà?,Ñ(÷Ø?_x0001__x001D_2f#Ü?H`¼³3_x0016_Ü?Þ_x0013__x0018_Ò?LyQt_x0016_Ô?ð1tøÚ?xp¶_x0006_maÉ?¤i(¨4Î?@\§Áx_x000B_Ø?_x0001_K¬èjÒÛ?»8ÆM4Ó?Dñ_x0012_ÁÙ?BH×4T»Ñ?_x0001__x0015_L:,QÛ?Æø½^»ZÔ?H¯ßc_x0019_qÙ?_x0001__x0002_ü_x0008_CÐoáÔ?4ïÊÕÊ_x001F_ã?_x0017_E&amp;à?ýöE¬Î(á?Áô£óà?È¾%¬î×?m­_x0012_{Ý?¤£i_x0012_þÙ?¼_x0002__x000C_Qò¦Ü? ÐLgsÔ?._x0018_YOÜ?D£pµ\Û?Kþ{=õÖ?Yo?ßs×?_x0018_i£3_x0011_Õ?Â¤|9VPÓ?tÛ¢R·Ó?fèF_x000F_oèÓ?°©Q_x000F_Ó?øa_x001C_ø_x0016_ºÝ?^?"IØðÝ?î$·_x001C_ãß?ØÍkÑ_x0018_Õ?ô Â_x000E_Ý?_x0003_1¥_Ó?â{_x0001_f_x000F_Ö?bäE_x0018__x0014_&lt;Ù? ÔR\¸Ô?Ñþqkâ?®_x001A_rH_x001E_Ý?Ôù#")üà?_x0018_®_x001F___x0001__x0005_Ð*Ü?_x001C_î1_x001F_GÚ?9¾Ueîä?hä`:eË?_x0004_vå_x001F_6Ò?Ï@!ø½Ø?ªÌPÔ?PtA{ã¶Ï?Tù!_x001B_Qßâ?øÉ=t16Ñ?¸4»1ÌeÙ?é&amp;_x0005_§®ïá?&gt;;!_x0011_ Ý?6J_x000D_q~Ö?Z+_x0007_û_x000F_à?_x0012__x0003_g@×?îäEÂÞ?q_x001B_5_x0019__x0016_Ñ?Ú8ô_x000D_ö`Ý?Ú$³_x0013_ªÑ?&gt;ÕõDÑ?1_x0006_WôïÙ?½±9dWã?ïè{ÐtHÓ?jûU-Oã?úP_x0010_V[êÜ?ìÍÊ_x0014__x0007_ÕÐ?3pÖbÍã?@Iî,Ó?¯ë¾3&lt;Ïá?J_x0010_å»Ð?Î{_x0002_TÝ?_x0004__x0005_öBS_x0001_ëUâ?]Q¦ûm7Ø?Ùåì_x001E_¿»ã?^_x000D_V8Á"Õ?_x0002__x001A_6_x0006_"#Ù?_x0003_]½í×?ÔÑùý?DÛ? (¦Ã_x000F_dÖ?d/_x000E_zkÓ?2_x0017_¤Y_x0016_0Ý?_x001D_©lÕâä?ÜÑØ1_x0016_à?£róhß? +gôÑ?¶\_x001C__x0007_ìNÐ?Ô°r'ó_x001F_ß?ùpoôÊ?mµa[/_x001A_æ?J_x0017_lî`ß?Pö´¤Ø:Ú?Hë_x0010_nZÑ? Â#5§Õ?ä­g¤_x0006_Ù? ãoA-Ó?_x000F_j:zá?B÷&lt;RÎ9Ø??f«:.w×?þsÔ8JÖ?pÅ_x001C_Z_x000E_¥Ñ?_x001E_/{ïm5Ü?ºUï_x0011_PÞ?¯.!_x0001__x0004_aêà?ÒøóL.ZÛ?,ñrE"ØÔ?íËÉ!oà?Q,3H`­Ó?_x0006__x0008_-LÉ[Ñ??Ã;	zÏ×?h&amp;ä×z©Ú?\ÅÜý)IØ?üþ_x001A_PÏÞ?Ë_x000E_]eØ?ñNý5_x0013_Û?¬_x001C_*½Åá?tOÑQíèÛ?ùw¡2Ü?H_x0010_ÜËrvÊ?+_x0004_µn_x001D_Ù?_x0015_GCó+_à?c$&gt;Qô_x0019_Õ?½càBª_x0011_Ø?¦_x0006_Ò§¶äÚ?r&lt;4µWäã?ü/Æ_x0004_k÷Þ?·wJýêâ?Î: _x001E_kß?Fë_x0019_Uã?JÆ_x000F_á?0_x0003_åd!PØ?²[2jPºÜ?~_x0002_Å«Fuâ?_x0006__x001A_¡$Ä$Ó?$5Tð'Ù?_x0002__x0006_ã£eØ_x0001_â?-_x001A_H ßÅ?_x0005__x0003_°iê¬Ç?3{ÆI_x0012_YÕ?ß(kÛ%»â?­óÏ_x000C__x0014_Ó?øJ#HÚ[Ò?oP@â?¹¿þÓOÖà?{QNÕ?¼t¢JÙ?»·6oÕ?nÀ­©LÒ?lB_x000C__x0004_Û?Æ²'¤´æÒ?û¶p_x0004_È?á?RN¿¤vÒ?ÂDy¾ÜÇÎ?i¼Þ?ÉÒ_x000E_`qíÕ?òü _x000B_`_x0001_à?Z_x001F_ìí¶_x0003_Ó?Kæ_x001D__x0008_+â?_x0014__x0013_ea6sÍ?_x0007_/9_x0014_â?Ê7àeðØ?Ò×¶_x001C_=þâ?TÙ]h3aÞ?Ö_x001E_I_x001D__x0014_à?b°®R®éÎ?ùOÜ Ñ?j¬29_x0006__x0007_J¸Ò?_x0003_@g_x001A_ä?Îä»¾©{×?Þµ_|Ü?RIúp¥Lá?Îu/.Ï?E»zòná?_x001C_lù_x0007_éâÞ?"Æ7Û?ö¦&amp;}à5Ù?p_x0001_r}IÞ?BMôôT_x0012_á?_x000F_ü°_x000C_Ð?reKû_x001E_Í?ø M§Ë?=.è]Õ?4BÉ`¬]Ø?¶*ÿ?×ÃÞ?&lt;_x0004_]Q}Ì?L0_ÓpcÒ?Wa¢_x0005_)Ë?._x000D_°_x0004_þ·Ù?t0®_x0010__x000E_Ü?_x000C_£]¶Ö?g_x0002__x000E_Çbä?_x001B_ÂøEÏ?¨EÂ"ðÓ?E«(³8zÓ?©eb¿EÔ?T|m=&gt;ÞË?_x000C_3ùÐÑÓ?(ÙæÚ?_x0003__x0004_,JË_x0006_Ô?püQ±¿®×?_x0016_Ðó¤èÉ?_x0004__x0005_Q^Ù?i4ýôÛ?º³__x000C_^â?Cµ·Ø?þSõ7 ×?_x0010_1_x000F_¨CÙ?ð÷3;RLÚ?&amp;_x0012_ú·­È?êÙ_x0012_9_x0014_ÉÝ?Íâc/-&gt;á?_x0004_rûÑæÞ?î¶.£¸á?Z_x0008_Øò_x0010_â?\ÏðKeâ?_x0017_ø_x0002_Ê_x001D_`Å?_x001C_ò)¼oÜ?x_x0012__x0007_NÍØ?Ü_x000C_gáÎhÝ?r_x0015__x0010_ÛwwÓ?b\_x0001_7ÓRÊ?B_x0012_Æà_x0016_ãá?À¬¶Îÿ´Ý?&amp;øq8ÍÂÜ?0ª=KàqÞ?Ð_x0010_o|äZÞ?ð~"õÃ:Ü?êR_x0006_tÙ?xtÕ(_x0011_ðÏ?W¡f,_x0006__x0007_â_x001C_Ê?_x0003_íû_x001A_à?Tp`/Ñ_x0001_Ô?±_x0001_ºÈ_x000D_Ù?¸`óß_x0008_ÌÔ?¾³HegvÒ?ÔP_x001D__x0011_þÜ?ÐÚm¨­´Ñ?R LÀ×?_x0018__x0004__x001E_êiÕ?_x0004_ñé_9EÕ?.ëêúã¹Ê?^O»E;Ô?13,³_x0019_%Ñ?Rt_x0005_P¤FÌ?u·_x0012_21{ã?Ucî_x0015_ä?f3¬Þ_x001C_/Æ?:_x0019_ÄÐ?_x0002_ÚªÖeßÐ?Ä_x0003_ÄwF«Ý?ðqÓÒ_x001F_Þ?_x0006_d%¸_x000C_éÕ?´_x0015_²äÙ?¾'W_x001D_Û?_x0018_ínP¸_x0001_Ù?v,±Î_x0013_àÓ?Tû_x0016_9b×?ö×Í_x001F_çÔ?ø9_x0016_n_x0005_Èà?b_x0006_SbA&lt;ß?âà(µ(Ô?_x0002__x0003_Ö-_x0016_ë_x001D_Þ?(wíÑ?^÷0¹Âà?|$Ï.îÖ?Õõ1ß?_x0001__x001C_¹l£Ö?MW#'Ö?$È1V¿Kâ?M-i_x001D_¦[Ø?D6_x0004_ñã?t_x0014_ Â^Ú?Ü_x000F_)÷Ç_x0018_Ù?ï(ÊÕ7AË?Akûm¤à?I_x0013_ÂÐ?_x0004_C&amp;_x0005_±Û?F_x0001_"sÐKÜ?¥²¯£)_x0005_â?ÕúÒ_x0003_Ó?_x0006_1ö_x0010_û_x0012_ã?7G-1åÏ?çH^O}à?2Oµ$ÔÝ?_x0005_^­*ïÕÔ?J_x001B_ØÙñà?._x0014_ÏÉ Þ?*LH_x000F_Ö??'_x0019_î»Ù?^ê_x001E_ÊÜ?ðtÁU¥ã?`ºnyÔ?ù_x0004_ö_x0001__x0006_®LÜ?_x0006_ñRÿôÐ?jÆB_x001D__x000C_+×?ú¡îBJÖ?d¿ú_x0004__x0002_Ï?¢_x001D_¯+Ò?ë&lt;¸xâ?kfño1?Í?ÉBÆ¿Æ?³ò&lt;å½Ö?ÏÒ_x0006_?«ä?û:&lt;SØÕ?a-3Ð_x000B_ñØ?3`óÄpá?¾_x0019_(óÒ?â/vb:ûÚ?gtÂF®_x0007_Î?WT=`ªâ?Æf°n×Ý?_x0017_¥sÈûÐ?ì_x000B_¼U÷Ê?®¯	Në×?ãUÎ-9×?_x0010__x0006_ÚÆÚ?ÈÛUmÐFÒ?^¹fË: Ò?%å_x001F_çà?î&gt;çQ[Ö?ä¦_x0005_×ezØ?·qÄ?*1äx1Ù?õÁ_x0003_+ßä?_x0001__x0002_IWè_x0011_-/â?wº¾¢ÏÞã?-EË_x001D_Ü?Ô_x0014_Ó" Æä?$t#t3Ò?ç&lt;_x000B_â?8i_x000F_Ù=å?~G±TÒ?Ö~u³ä?ØÜôFAÐ?òÝ4ÕÚÓ?HR_x001D_ã*ß?ë³+TÛ?zd8_x0003_RíÒ?©,¾Ìz_x0015_á?Ø_x0011_Ó3WEÙ?1+_x0012_ÐÏ?øI:3åYà?xª_sFÑß?ü_x000B_\&lt;Kà?Û¥²_x001F_Oà?:Ã\Ô«Ò?_x0016_ç¥Ð?kOÔÂéá?Na	ñpñÛ?Ìï£ÈàÖ?uá¸L`Ô?=	h°ÅÖ?´ióDÉhÔ?ÄW2Äñ±Ú?êfÊã_x0015_Ú?R5kú_x0001__x0003__x000B_ÊÝ?[_x0015_iM¨á?XþîÁ*ÉÉ?¥"_x0006_Â@å?ZËDâ¿NÍ?-ï{Ä_x0001_gÐ?qKC*Ú?ö/ØPÅ_x0002_Ú?TÍlý¹Ì?8¦§Ü{¿Í?NYçs(Ìà?d×ZvºÚ?©íÊìî_x0006_ã?¦ð8¨òÛÜ?Ê7iP_x0007_×?¾Ôæ3*_x000C_Û?6ê_x0005_ßS$ä?_x001C_+C{ä?Ï8_x0005_'_x001A_²Ð?_x0010_9738Ðß?à¹U_x000E_gÍÙ?Ö_x0001_Ö_x0004_ÚXÖ?_x001C_¼¥Î?KÌF~_x000B_­à?q_x0002_È.õÓ?h_x000F_ðoSßÚ?Nm{ÓVß?ö8F	ìÚ?_x0017_FlÎ£Ò?ÀË­ºg_x0010_Ê?.§éOýaÛ?°_x0013_´hÝÝ?_x0001__x000D_«=_x0008_q_x000F_ã?òþEsïÍ?ÞÜ(úÜ?V×zò§"×?Ù`P/Õ? ¡C¯(Ö?ÞF_x001D_ÞlÙ?%_x0014__x0004_Fá?6_x0011_}ðêýÕ?_x0002_ú­=Í?_x001F_|Å~ÊtÉ? _x000D_ü_x000B_Ð?_x000D_,_x001B_¨£ÄÜ?ìÛ_x0005_!7üÝ?êÎ_x0003_Ñ)9Ý?t¢º-Ô?¨kt¼(Õ?¼_x001D_²zÃÛ?Ú&amp;ÊíàÙ?R_x001D_å?Óé_x000B_[|bÖ?_x0014_(ãØ Þ?MwÁeöÑÖ?êê·CÐØ?_x0011_Léà?è\_x001B_çñ¸á?Á\º(á?º*1ç	eÜ?_x000E_¤_x001A__x001A_;_x0001_Û?_x0006_¨_x000C_ðýSÕ?%\¿Ø_x0007_Ú?!U_x0019__x0001__x0003_KÈ?´øíñtß?_x0006_©BäöÜ?w3uP»ëÈ?zq_x001F_6Ú?VÄDNã×?èÌ¢.rÖ?¿?­_x0006_Õ?1â ±µÃá?_x0006_J¸.ýÛ?qåq¦¡Ø?pm}_x000B_¾á?$[Ú?ÖÒ?ôÑª_x001E_±`Ü?ëQ·ZB×?"÷¬+¢JÝ?¶3î»|_x001C_Ó?@Lk´ÔÏ?B'	ýêÓ?{Ì»~_x0002_f×?$øwà9Þ?¢¡_x0012_ÈÀ1Ð?¦ ËÈ'ÔÖ?$W÷#Ýà? BÈ_x0008_÷Õ?_x001D_r§H¥/á?_x0002_o#æjä?Â_x0001_¡_x0001_·Õ?TÁVÏxÖ?tã) Ø?F¨¹vÜÚ?&amp;_x0017__x0019_µÜÙ?_x0001__x0002_r_x0004_úbxÙ?rÉ³ØÍÐ?¾×A.ÿÌÖ?2xátÞ?_x000F__x0005_gé_x0003_Àà?_x000C_o3&gt;×¹Ö?»w_x0015_0èÝ?d_x0008_õ _x0015_bÓ?ÈÓÓ½tá?+«¤KÓá?òÓèYéiÝ?_x0012_ñU_ÐBÚ?h8F:H;ã?Ô-:ö$_x001C_×?JæºÂÖSÚ?|#¿_x0018__x0013_×?Ð ìµ Ý?T_x001E_8LÔöÔ?&amp;_x000B_¶aÞË?Ä«ïé{_x0006_ä?_x000E_éÅe»Û?H_x000F_Cñê_x0003_Þ?^_x000B_f_x0004__x000B_®Ö?^=è1õß?ü¾¼NåÜ?à)_x0006_ÏC_x001D_Ü?ãØ&gt;_x000B_á?!í^H%×?`»oåá?&gt;³XÝ_x001A_Û?É®4Ç4â?W3:¿_x0001__x0004_×­Õ?ËuÝ_x0012_¿_x0003_Ð?"_x000B__x0014_0lÜ?_x0017_Á%T»Î?_x0014__x0008_ugiÒ?}ÂÙ×TØ?_x000F__x0018_­4­Ø?­òº24Ö?N_x0002_½ôÄ3Û?_x0003_üÌÃ&lt;ãÍ?&amp;kCïxØ?.,ãðýþ×?_x001C_Ä!21òÙ?_x0016_tÜè²Ù?Î_x0008_Ì?wÜ?¸B÷â$_x0013_Ý?²oÖëÝÑÜ?tqË$²Ò?Ð_x001A__x0011_#KJÝ?°Ö²¶_x0008_þÖ?R×åÍèFß?@ú_x0017_v_x0018_â?g_x0012_Lî9øâ?ÏQ±ø¤Ú?è¶#%z°Õ?Øõ)_x001C_+Ø?£PK_x0002_?Ù?v_x001D_V¨Ò_x0019_ß?_x0006_»¯xé/Ô?EKpÁêÃ?_x000C_=jQ}â?_x0015_Aõ ã?_x0001__x0002_¤s_x000C_*!Ü?*_x0007_¹¦zÖ?ÊTÑYýÀÒ?ü­¡ÿE_x000F_Ô?ëdÅEÆ.Ö?&gt;W1ÎW_x0004_Þ?²æzQÚ`Ù?"±_x001E_j_x001E_BÕ?fAh.­xÛ?¯àrhZá?ªfíc«_x000E_ß?¯åÐ9_x001A_Ì?¡:W?à?¾cÁ¼ýuÝ?_x0002_BË=4|Þ?ÃË_x0006__x0008_è_x0014_â?¬_x0018_'m¾Ú?ÏËë¯_x0015_dã?%ï_x001E_CÅ?ú µ¥{½Õ?Fà£r¤á?ÀHÇõèÑ?+h_x001C_;Ü?â{Á&lt;	K×?_x0006_hOü_x0001_6Ý?ÅNTÃýÎà?µ¢éµNá?uõS_x000B_Ý?ð_x0008_Hm_x000F_sÛ??Ñ^¤¢ÓÕ?SÕCLLkÔ?"}5ñ_x0004__x0006_é¢Ý?°îµ·_x0014_·Ú?U¼ü!Þ?Ñ°w _x000E_á?ÐYÌÍ_x0003_×?.®°Ö3þã?à:ñ8nÚ?éS!g4Pá?òú§¢}ÈÙ?n_x001D_Î^wà?8=QI_x000D_=Õ?4k"c}_x000B_Ã?B­ÐÓ?_x0008_/åµabÏ?&gt;.FgÔ|Ú?$£ÔäØ?wj1_x0002_Y×?Î_x001D_;yM_x0005_Ø?Í(²ÖAÔ?ZdV[×?,_x0003__x0001_¥èwÞ?ÂûÃL¤LÔ?»ÙRTÉ?Õ9jðáöà?H¾_x0002_ÑLÛÜ?_x0002__x0003_ÒJXÓ?_Ç%ð_x0015_Û?x¤ÀÛ¡}Ý?t_x0017_Òýá?ø_x0004_@_x0015_o_x001E_á?_x0003_~æÛ??:ãmP_x000C_à?_x0001__x0002_8¥;©×à?.Ìêó¼Ý?¦Y_x000D_±[â?§n_x000D_.y_x000F_á?_x0016_²0Ð.-ä?ã¦_x0005_Ö? ;öã_x0003_Ö?ØS_x0017_¢¿_x0018_×?Ò`×_x001D_ÓÑ?LAàÍìà?ì ÒÒçÐ?ôr+_x0003_²¤Ï?Pjé_x0019_Aà?_­Õ_x0013_º_x0006_Ì?R8?Ö³Ü?Ié=«-_x0006_á?2´_x0008_áM8Þ?¶w ÛYtØ?`¦òÈÌ_x0008_Ü?TþkÈd¸×?±J$_x0019_å?&lt;¤_x0016_¥ÅTá?´=?½Ö?_x0018_NØöÈ/Ú?NJ¢ZðÞ?Ê?_x0017_x_x001C__x0015_Ø?2«Gü_x0007_Ò?E#gíå×?Jx_x000C_&gt;ò\L@Gv¤uA@ âÐÅµ5O@ vþú_x0001__x0004__x000D_DE@­G_x0004__x0015_-õE@À	ooI@¯L_x000D_H@¼jFä×ªC@6y_x000F_MO@o#ðL»C@Z_x0013_Ë_x0014_Y0@f¢+¤®I@Á_x0005_M[W_x001F_P@_x000F_Èè_x0002_Æd=@j_x0017_l_x0013_¯DH@÷õÙAµÁ:@&amp;Ê _x000B_P$R@÷Ì±_x0007_ëO@jÚ_x0004_çUI@-î¯µª3M@^_x001A_	¬s@@¶_x001F_¶È{ËG@J_x001A_6_x0003_½_x000B_F@¢iðì³vI@åd´ö_x0019_S@6[ñ$§.D@&lt;¸_x000E_zOM@÷	_x001B_ÕîF@üú¹_x001D_OHH@¼¦Æ*c;I@¨ÍK!@F@2Æ_x0006_Ê_x0002_R@_x000C_èDç_x0015_R@ùZ¼¨­áH@¹ï&amp;xG@_x0002__x0003_qY_x0001_ K@´à_x001F_òM@èÜV_x000C_Ä_x0014_L@îCþr^QG@&amp;´Ñ^;R@áC)(ÚL@­ÏPÚgI@nLÒð_x0017_eN@N_x001F_±Yè&amp;F@_x0002_*JWD@	ÉbD@._x0007_,n¹B@N$_x0016_»WJ@no¶_x001B_ÿ°D@±_x0012_ßU_x0018_N@vìÁ:_x0008_&gt;P@í´8_x000C_TA@âº,Z8J@o+4pNO@v:±æâuI@_x0003__x0015_GdE@ÚÓÅOC@/ê_x0017_P@EþBÕD@{_x0015_Ò_x0001_ë3@ltç_x001A_ÂhH@ØË1¯S@¸Ð)×±§E@=0DòüØG@_x000E_µÞÂnQ@ùqÃeK@Ãyo¸_x0001__x0002__x0004_ÊE@_x001C_@ÄvFL@S_x001F_:¦_x0007_¯M@Äecù³M@"%fVME@)h0ÛÁF@ì¼X_x000C_qæ@@AÈBÉ@G@	~º®;@d_x0011__x0010_,H@	0CmG@6¯$»8@(¥{F@åÝ_x0004_ØH@Ú¹_x000C_# R@ë&lt;EA_x001B_K@(_x0016_3Æ6J@7l=¸KI@»nKÙ]KE@õ_x0019_µ.O@Nò+úæ_x001A_L@fÚ_x001D_Ú.N@Ð³_x0016_eR@&lt;Á_x0008_¯ÎF@	}kI9P@_x0014_ub¦¼ÓM@Ì_x001B_#AÂR@y´cJ¢(H@ÑênºK@Ãø®M_x001E_I@Döp¸[e-@_x000E__x0010_ÄáK5=@_x0001__x0003_ñ'F_x000E_ÖA@ÏpxÖo}F@ñI»MMWF@ÞÊº`dL@Tv¿YÍK@&amp;¿ÉrkÝA@&gt;ùç¬·_I@ÌÏØT0L@_x0003__x0019__x0018_ `O@o_x0007_l³&gt;;@SÝ³îH@_x0019_yî¡Ü&lt;@)óü,,pK@&amp;2k§HT@¡oFÞ!ùC@¡òÏ°_x001C_1R@¨¼Æ¤_x001B_E@_x0002__x000B_ób-_x0018_;@þöy:Z4G@àïã_x0011__x0001_F@&lt;^.gùC@U&lt;î	lB@9Ä7cîC@M©,RF@/)2uDþM@Í_x0005__x0012_þ¥I@êÒÈ×'¿O@6½j¹ÊÈT@rTÉZ_x0019_ÇB@_x0008_Vv_x001E_F@=à»O@·_x001F__x0005__x0006_Ë_x000D_A@Ò_x000E_°dã¤R@	:%ù¥O@Â¯_x001B_ÛîG@0W|_x0005_´ÃP@þ|M³À)K@YÑMõ³xJ@È3`r_x0001_IO@/#8Úå/G@¨Ü«ÖgG@hvCJ½/I@;÷¹³Æ&amp;U@WÞ¬`èE@ý£&lt;;§H@z_x000C_$7XR@_x0004_Ûî_x001A_jJ@£ÙÝóÔÇD@-s_x000F_RRQ@¦²ÿ9_x001A_H@$LàsrÔG@_x000E_þ¢_ìD@_x0001__x0018_&lt;P;_x0007_B@úP_x001C_cYE@_x0005_¯ZC@¹Ã3!X.K@_x0010_kUv«6C@Yk*­_x0004_7@(w_x0005_e_x0007_MN@_x0007_ÀË¨KL@»Y_x0019_i_x0003_aB@%Íp¸_x0002_C@_x001D_Ñ/1:FK@_x0003__x0004_ú	lð²×L@[_x000B_}8BJJ@±ýÐ«_x0017__x0014_C@_x0017_äX³2@'Í_x0018__x0013_I@öÖâE#tP@î½«_x000E_,F@d3Æ_x000C__x0018_íP@_x0014_Ðd3aÇM@.¨téð@@­_x0011_ßè^G@+?sÓò&lt;@H!l£m_x0001_U@FQ5kåKD@²NªÃt8G@ä¢Ú7@_x0004_·ÞùF@K_x0017_È_x000C_È"L@º/pÝ_x0006_ðB@S³J&gt;éÐL@ÂänH*óD@Ü¦ÇoòR@dÑ_x0001_ø+&lt;N@_x001D_xìpYªA@._x0002_îW|;@_x0016_%LN?@Iå¬@@wC_x000E_tO@;VÍy+|K@d@Íh3¥S@~[Æ_x000C_ÇI@IªP_x0001__x0003_i_x0019_T@÷_x0008_§_x0012_VE@÷6oN_x001E_G@þÜ²¨æ0@H_x001F_im¶J@¢_x000E_ ÉîÛC@I-ä	á:@JöH=_x000E_]@|·ù©H@dèÖ33ÜJ@_x0010_}Ó}°L@T,§_x001D__x0001_ÙM@¾Íh³ÛE@°Äâ:_x0015__x0003_H@:p²î_x0013_lC@ð4z-SbQ@¸¢\&lt;P@_x0002_4à­J@x»W_x001D_î(@RØúrñQ@QiEñ6P@o_x0017_Y_x0005_"_x0012_O@H¨cÇ&lt;Q@B=ÌY;@_x001B_&amp;:"BO@g`b$_x0015_K@iÌú_x0005_h#G@ÏÌSk_x0001__x001D_D@Ð»§,D@¶d\Jð#N@çÙ_x001A_ös÷L@_x001C_í½¼!CP@_x0004__x0007_©"_x0017_u ÍO@¬z.g_x000C_G@÷KlKcK@_x0003_÷.Ø[E@Å¤¨H¸&gt;@í&lt;å·ÿkR@Êyd¿\4@v_x001F_$_x001B_G@@ÉØ¡ß_x0001_B@]U4(L@lZ_x0005__x001A_há@@±;&lt;²_x0014_5@T=9_x0005_¼4@ä(eÑ_x0005_Q@¿eeLhQ@L·_x0008_Õ¸ñD@Ä{_x0001_CAK@6½S_x0011_Û*Q@òÛ15ENH@Ã·ú©wG@µ_x0010_¾_x0012_(_x0018_?@m?ùLk{L@pvYr_x000D_N@ðDUM@@UêG%D@}ï4_x0002_-Q@ù_x0006__x0006_·Á_x0016_A@«ôÝfM@(_x0013_ßQ_x0003__x001B_C@|_x0005_9ºÐ*L@/_x001C_ü;I@f_x0001__x0007__x001A_WH@þÞ³ R_x0013_H@ðLî¸Ì!B@Ý_x0010_ñÙÉ³R@Ô8ô_x0014_á¨M@tÂ²_x0014__x0002_ËS@r_x0005_%éU@aR²5¾¸H@ÇZ_x0012_e9@_x0006__x001D_ª_x000B_ü%H@Hô²LçN@H_x0008_}ë¨L@1_x0016_rÓ'èC@Ê2_x0004_óWK@Ý¯ëìb_x0003_K@J	¬È_x0003_I@Â^çÒ&lt;GJ@É·X&amp;¤I@³C­_x001C_ÕJ@ó9_x000F_íU_x000E_F@"[Í_x0008_rG@X0_x000F_àG@ÑU`ç_x000B_O@Á¾f9P_x0008_8@7±¬Þs&lt;P@0_x001F_ðõ,@_x0016_X_x0007_Ô¨P@;T8ý_x0012_úM@üñÈ_x000E__x0004_ÆH@à_x000E_rÈ4A@"óLÎ¹ÐP@¯ð_x001A_½7K@_x0003__x0004_#ÞÓû_x0018_ÐQ@_è_x0007_|h_x001E_B@vWUwÕlM@=¦`vPºQ@ñÙ7ø&amp;@A@²`¨²=L@Èº(´_x0002_hA@_x0002_% ö_x001D_cA@©¡¦6ES@^l£&lt;KG@ô!}JÚI@[¿_x001C_IÂU@BÃÙµ_x000D__x000B_D@ÄèSÉ¤ÀC@Å´nã_x0014_J@_x0016_®»3_x0008_O@Ô±hô_x0006__x0017_F@V/8_x0013_ïK@Ó¥óé1xB@6¤(_x0005_A@Tu_x0019_r&lt;G@x_x001D_.E_x0004_·?@{_x0007_¨0%àB@Å}Þ.US@Þ wÜêH@t;\_x0017_ åQ@2ov`¿_x0012_F@f_x0001_N_x0011__x0014_+@@&amp;$zk*WP@ü©2ýE@Öú6ßýJ@VÔÉ_x0004__x0006_h*I@*9ð²1B@¦6_x0012_ëJ@Æg_x000B_Ñ_x0011_3@Æª_x001C__x001C_Ú¿F@íÿ@&gt;]M@Ú#q¦_x000F_6@Ú_x001E__x001D_ï9@lZ_x0015_p²&lt;@7_x0018_ê¦:@¹xMäØ_x0015_E@Ïæ^Î¢K@òWh_x0010__x0013_T@.qÎ~øD@®?¡{_x0003_T@¦ÄK:_x0001_Q@_5æ× ÓE@lBÂ¶byM@Xy&amp;m³AC@¶§b:©T@Â_x001E_Úhh¶3@æÉhAJTG@_x0017_ó,_x001A_K@nµÐ©_x0005_F@¥yáÐåA@ÞÀ´8Mb1@®Uû¨LÿC@_x000D_¹å_x0019_§ÈF@j_x0016_á`sB@_x0002__WªR³O@ä_x000D_µ¾l_x0015_D@W«Æ,XJR@_x0001__x0002_®¥q_x0014_F@E_x0011_Ì¹ib?@êØ@âþR@_x0016_£_x000F_6_x0013_ÛL@J	mjsJ@è_x001A_&gt;ÔaS@¹ükÅ_x0014_F@¾~`k D@Þ_x0001_]q_x0016_M@î ªgÇ1@6_x0016_-­_x0006_	L@ ¸tÊæEG@ôîwÆHý@@Äè:Â3EV@!6_x0017_«ÐhD@=é-ëH@26DxKQ@g]¬ÂwL@PvÂXp1A@â±_x0004_3fÝE@i_x0014_ Ô²»E@bµ_x000E__x0006_B@¸_x000F_&amp;VYàI@_x0008_JPA_x0006_6N@Ü«3	ÉîL@ÿÆ&amp;¨2B7@Õ-KymD@)¢ez_x0008_A@3_x000D_\B"N@yGP_x0013__x001C_ïM@¤k0´P@Ù¬ß_x0001__x0002_JÎI@\_x0008_{å¿M@"»mC@p@[½÷M@½ÀZÓOH@0¨k_x0011_É1J@Û]y_x0010_u%J@¢Æ¸³1_x0010_N@ÎXû_x0011_óÑA@Ùü]{êI@_x0016_Í¾_x0004_ô~&gt;@cý_x001E_º_x0006_ÚE@_x0006_Î_x0006_SûG@&lt;Ai_x0019_/E@ÎN^¢Q@_x0015_î_x0016_	iL@'ó.hÄÀG@JÝø=_x0019_«F@U_x000E_äJÁ_x001C_J@02Wê_x000E_ÅO@|T&amp;^ßT@/X_x000F_È©¨J@l5Ò_x0006_&amp;P@W7_x0018_ï]P@Ü_x000C__x0010_÷íQ@¹.RAiÆG@_x001A_xÅ^s~@@v¦xcºwE@$ÊsªøG@¤«_x001A_ºî#@ }0c=.@»»àèkI@_x0006_	æÄ_x0008_£jM@xü_x000B__x0005_Ã&amp;@bÙ_x0013_-J@°«û$k81@D½¾+e`*@ôp_x0019_ÝÇF@Ó¾'_x001B_Ý_x0012_D@øbl«^íK@Ü_x001E__x001D_2=	B@lÀl_x0003__x0017_¡O@òlÛ_x000D__x0007_WB@}_x000F_^WI@&amp;_x001C_u_x001B__x001B_K@,?__x0015__x0008_G@¨¬­÷Q@X¬2Îä×B@_x0013_Ið_x0015_¯H@\d¬[GýK@J_x0015_G£æ%I@_x000B_¶·Â}N@ÛÛ0Ø_x001D_P@3¦ÞA[G@_x0004_åxåµuQ@BY7_x0016__x0012__x0004_@@Ó»0­2¾I@Q_x000B__x0002_ßñCI@ÐN,q_x000F_P@Qaqò_x000F_¾E@&amp;X(AH@Øô«_x000D_±H@LÂ_x0001_4&gt;T@(_x000C_?_x0018__x0002__x0006_Ú/@ß#:´ËÌK@¤_x0018_w_x0010_âÓJ@¦_x001B_oxâM@Ú_x000D_9_x000D_ßM@ÐÛz!_x0012_&gt;D@e=·¾ÎC@ïÂ_x001B_Ul8@÷\XGÐG@¬_x001B__x000C_8À_x0003_L@Ü_x001E_BØrI@PÛüq/:@_x001C_»Â8å5@_x0008_Gk®ÇqL@_x001D_¥:_x0010_[D@ÍT×W¨GB@_x0019_£I86Q@LôÔ§F@üùêìkíN@ZgN_x000F_¿T@_x001A_±_x001E__x000C_ÚF@j¯y¢N@,KÐ)»Ô!@E\ª_x000C_H@6µIÜ_x0004__x0004_D@1câ×_x0005_K@µW_x0001_ªÖO@ubÑ¶DA@@}èû;H@F«Â_x0012_L@û|_x0006_½?M@MðÆ¾å_x0017_N@_x0004__x0006_¸¨xTU@@Sõ	cÁ@@Ãï_x0013_ÊËNE@äy)5GM@/»_x0006_f_x001F_K@ |ËrD@ù¾ _x001E_ø~=@cMnØFrF@¨Q_x0012_ÚÄN@GaþQ³2D@Ï_x000C_L'ì7@¼'|_x0003_ÓÂL@ø6ëv®[A@{Áå8§TI@9_x0014__x0007_ÕGîO@&amp;±_x0019_¾¡J@ÜrÇ\_x001D_ñ:@JGåÖÎÄJ@dx#¸v_x001F_M@_x001E_yüÔ_x001C_L@_x0002_q©_x0007__x0002_H@ò¹kF_x001D_¸N@bB&amp;ÀCD@)è_x0001_ÔJ_x0005_P@k7Ï_x0007_2JF@èn_x0004_x³wD@?~P¬ÔçO@) ®é¢N@îh_x0019_ÑàC@t(DP|4@_x0018_|ù©´Ä8@a_x0004__x0003__x001B__x0002__x0006__x0014_¡D@Ø[_x0017_­$'_x0018_@ußi=_x001F_Q@©½_x000D_$='G@Ûx_x000C_^kP@_x0004_?QÏy;@.+"{C@t+Ç²ÎM@;_x0011_FÖ¤¼H@@oëV0M@&lt;}&gt;yý±H@y_x0001_R5ãhC@8æ_x0019_UkO@ÕZï}]F@ØÕ¹þ«ZH@÷Ké_x000B_ùP@21ß#.²K@iùP@J@~&gt;__x0014_ÿÞK@8ð_ÿ/àF@íE%Y_x000C_IW@jðaE&gt;@À¿X;_x001F_ºA@8ý2É_x001D_»D@_x0006_væßqAI@¿rëI@þ_x0006_Ä}Á2I@_x000F_üu¯u_x000E_E@_x0003_ÊûR©M@ìÂøÊÀK@_x0005_JãR@LÂ_x001A_DüE@_x0004__x0006_Óå I_x0018_7@º©³ãP@q_x0003_*]j+C@bî«u_x0014_µG@_x001D_æ?ø×óG@?_x0016_&lt;_x001B_ñ:J@"§²TdP@°_x001E_·ÍÌÈG@_x0001_á-]IP@&gt;¢Ôá¯ÝH@Øw,-hCR@´	_x0014_Ü_x0002_H@×;ÒÅhÏM@£Äñ_x0003_Ã­F@TÀ_x000B_Ç§r!@è_x001C_Ë ´ê;@M_x0010_*o_x0017_æI@Cä_x0019__x0005_HjE@LîÌ^eJ@V_x0007_ÍÈ@@L_x0016_ÙSjK@KwtÙ·E@B&lt;è_x001A_ä]K@jïÖó¹âJ@uLp_x001D_E@ù~E@Þûì|_x0018_G@þÎc&amp;®»L@!tæQL@áü¸_x000B_£B@*±ER$6@µü]»_x0001__x0003_kñF@AbÕRÿÍB@|_x0014__x000B_+0¹F@?»&lt;UQ@è»qq_x001F__x001D_@ï½_x0011_/1&gt;@&amp;LÕ§þEQ@"_x000D_C&amp;ã_x001C_9@öh%_x0011_ÅwM@Þ^PÉ*%E@qâdXåF@_x0010_I½&lt;¨5@_x000C_KÇtJM@Xg0¢µ¢J@ðx­_x000C_¿D@¯_x001E_Cgi:@V¦{\¦&lt;@4}9´7L@{I²ÆE@_x0013__x0003_+æ&lt;RP@J¤òPÈ­S@6_x0002_õ]E@_x001C__x0017_~2_x000E_hF@â_x0006_=¦a_x0004_M@ï±¤Å_x0018_-G@^­ioVC@,8ûUìC@¾u©MP@³¥4_x001D_R@Kþ_x001A__x0005__x0013_ÿF@Ö_x000D_¿}_x000C_K@åÌÔ_x001F__x0001_´Q@_x0001__x0004_biþ²÷K@ÝèCÒ6H@²_x001D_Ï¢¢F@JÇ¾-_x000D_E@ÃK}$ZM@î¼ªûõéG@¿I¯_x000C_+dJ@¶?Ú¡SÐN@GÛüØC@âÈ_x001D__x001B_µG@_x0008_^{«Æ&amp;K@x®^%_x000F_G@±¯JF@GCV£7åP@qëTø_x0011_:@÷"hÄçL@s_x0016_þÂ_x0006_G@_x000D_¶Â_x0008_ÍÑI@hÉ9Ò¯&lt;O@NR°o_x001C_ÐH@(_x001E_Y¥ÕäD@_x001D_Ï_x0002__x001F_ªQ@Û£ãVL@"$?n9@|?%+sK@iÅ_x001D_Þ:«N@aO×Ù@@*`ðyLÙ;@*`_x0002_:mÙU@7_x001C_ý: %M@r=®[_x0003_K@X_x0011_&amp;Ä_x0001__x0007_þ_x0011_G@è.ÐI@=_x0004_æQX_x0006_&gt;@Å1ö¿H@&amp;yH6!3F@_x000B_Vm°H@ªªEÿLVD@Õh¤_x001E_yaH@íôRÐ¿K@Û`ÂK»59@~·Æ._x0013_P@¥©L_x0006_j_T@X&amp;&lt;µD@;ÍÇic8@_x000B_ê_x0018_ásE@PËÅÞ^ÄN@üf_x0003_ãÊN@Î$+\ÌzR@_x0018__x0017_Öà&gt;@Ü¬HÎª²L@éãÖÃo©P@fRûâzO@ån_x0013_OäK@:T_x0007_qº6@@¢¨_x0015_þD@Ë_x0004_ã_x0004_ªK@c	üâvL@`_x0002__x0002_DÞ9@@¦_x0005_MðQ@¬ÚËjL@"_x0013_ÜÂ	mP@_x0012_k¤³ï§L@_x0001__x0003_Ú_x001E_m\N@"ú¼Ï\Q@:s_x0005_n©_x0017_J@¼*&amp;_x000D_Ú|D@_x0016_½qgeýV@|¤Zí O@_x0005_*_x0013_²_x0005_ÐK@B5u¦_x0002_ÎR@ì)tEb~B@ÆÚHþH@gL_x0005_=H@5§ÚHÖQ@§QA±ÑF@ê'_x0004_MÜóN@k3×EvF@|³_x0010_öXtR@ØÇ¦2+C@¾Ö'_x0005_ V@`¾YV_x001B_zH@ð_x001B_$_x0017_AeM@@õIàSE@_x0013_´S DeH@Êz_x000B_Î?@_x000D_&lt;¡tFy:@¢ìþôL@­°bsóH@Ò_x0011_ÿäôC@c_x0001_U;oE@_x000B__x0001_Õ_x0017__x0014__x001F_J@×9&amp;G@d F¨NæG@m_x0013__x001C__x001A__x0002__x0004_?@N7_x0019_êÂ_x0004_P@/KØr_x0006_°P@7ÿâ_x0002_¢I@ú)þmqH@_x001C_¾¯Òw6F@Vïg)ô¯C@«WÅz'B@ËÆ]¨·J@Õ_x001C__x0002_9ùO@78j_x0010_×S@²·ª_x001F_óA@±¼æ³úI@_x0008_àm{¸U@Fá¨Én¥C@Óû§Â:_x001F_H@ÌDe4\_x001D_P@ñb¬§@E@£½^_x0003_äL@¿gw_x001A__x0003_J@~¿8,ù_x0005_S@&gt;s¨_x000B_(îE@_x0001_,K	ÜP@Ðkë_x0010_&gt;@pg_x000C_WøJ@ø¿Î_x001D_´C@M×"q~J@bÓÍ_x0004_Ù@L@\@%F@4Û_x0002_M@_x001A_ñ_x000E_Ëª$A@D«s[ª¥G@_x0005__x0006_·|_x000E_jI2P@p_x0002_:*äJ@°_x0005__x0018_iÑíH@Þ_x0010_Ö0F6B@ÿ_x0016_Ò_x001E_ìG@_x0003_hi_x0003_yW&gt;@_x000D_¨Pü'_x0007_J@ÀG'R¸2E@¢^_x001B_c~¯E@U_x0018__x0014_ë4@îJ`]NJ@³^_x000B_ÝØ;E@JÞM_cA@_x0006_(_x0017_=@Ó±Õy¿P@vÕ_x0016_X6NI@P_x001D_Nák5@Âp)_ÙD@_x0017_¬Àø"C@¤þ_E_x0004_ND@ìê	#óI@_x0014__x0008_0a?N@lZCoK@@ÝO._x0015_áN@¿n³z¿_x0001_J@_x0012_öË5I@À²ê_x0017_=E@^à^¨²ØR@,_x000B_ 	±J@r*_x0018_`MÁI@¤ª?;_x0007_¨?@PSD_x0003__x0006_!_x000C_,@vFqÅnH@O9_x000E_ó¾ÄA@ò_x0014_¨@·P@¤ywáK@Ô°h_x0012_üG@/ÕQöêN@ZÎï+@[R@$¦ù±YP@0x_x0018_&amp;8öJ@Á_x0007__x0005_A»³G@AFþH@I*_x001A_Ü Z@ÔLþç_x000F_C@n_x0010__x0002_}w]I@&lt;ù_x0011_E«R@..ÖT?xN@/Ã	ÞWU@Ûÿðû#_x0004_N@V_x0006__x0002_§?}P@ù_x0016_s}°@@d6P´ªÃL@^fiÌL=@Ûù_x0004_oS@¡kÈ´ÆJ@áÞ/\6&lt;@ 9¼¹å_x0005__x0001_@É³åÿ?B@¤¤ËHØP@fêwÈÈK@å©+¦Ù_x001D_X@_x001B__x0013__x0003_!ÉH@_x0004__x0006_6_x0002__x0017_C_J@ª³)]x2@@¿_x0008_ázI@Ç­ùÙTCF@^åV_x000D_©&amp;P@eASsT@lêJ¼@P@_x0011_§½ü1@Ý_x000E_âY&lt;@]n8_x0005_DßO@NäX_x000E_$O@_x0001__x0011_uz_x0018_C@Z_x0005__ö_C@°_x0005_K_x0012_ªO@aø8:A@BkÒúÃ,3@ÃÌ¸¸$r6@t³_x0004_C¸®N@ø_x000F_NëÌL@ki_x0011_JâôI@é»ûc^jF@R	mÀP@¾é·)µA@_x000C_YKªE@ÿªdå¥B@g®TñsN@pö&lt;,©7@rç ÊÖV@_x0015_S_x000F_$_x0003_E@#?£BB+P@ÌÊø¦_x0007_?@&gt;(8_x0002__x0003__x0016_ 6@_x001E_k{{q½D@Ä«_x0011_6_x0012_K@ªéE¥vH@ÀP³6@@ßçb'¡«G@$u&gt;°ct+@Íç@_x0010_ÚF@ê_Ha_x000D_Q@¼Ôöýn@@_x0013_¤ª²k_x0007_&lt;@Ü'ø|È_x0018_@@l|_x0014_\Ý¸P@/ÉS_x0019_9D@_x001F__x000F_ÇÑ¤VJ@yY¶ö~_x000C_U@mL°1Æ_x0017_S@[Kùv.Q@¸)÷7J@Àgç.ëF@iÏÑe$Q@¤_x0017_Óþ×_x001D_A@ÌUX_x0015_I@½ô6Ê_x0019_Q@x_x0018_´Í2_x0007_Y@sØ¾SD¡L@,Q_x000D__x0011_X@28Ü{K_x0019_0@à_x0001_¼¦äþ&gt;@Aù·SA_x001D_M@h½ÒG¦$V@ìàOécjS@_x0001__x0002_lC¾9ÁG@w|_x0015_ÝEN@GÑ9^g@@Ò_x001D_Ô¤£L@®|(E_B@Z&amp;(óñA@å¸_x0007_¬³ç?@û¯þ¸W@¡á¯4ØPF@=lâMa3@9(Ò`?òP@7_x0008_S%¸ÌJ@Ïá±ö)E@D·Ô¤tC@À_x0005_ LÐ@@´õßÉKM@ï¯¤ìÍâI@z¡i}Ù&gt;@`Ft_x0005_ø=F@öVM½@*?@_x001D_ÂÒÎÎ=@BàÌ#O	Z@¦Ì7ÔÓJ@ö¾2±%@_x0007_*+o/²F@¿_x000D_È(=?@lìD$©¿B@Yh©¿_x0011_M@A?B³(÷H@_x0004_«_x0014_yF@à°&lt;Éðð_x0017_@"@R_x0004__x0005__x0006_pB@¬×Þ§G@ÓsMhÅ_x0014_H@ ñþøR+8@ÛÂg_x0001__x0011__x000E_L@XØÃ&amp;&gt;üB@Hr	_x0006__x0019_G@{êé";M@§ö_x0007_ÙÁT&lt;@`¶ûR³ÃA@G&amp;ÕK@_x000E_ÍäaÞäH@`_x0003_Ü)C\û?ÅÈ5Õèº9@ý_P¤uQ@_x0002_¢&amp;_x000F_M2Q@_x000D_;ÏÅVO@Í§/_x0004_V_x0013_&gt;@ÜÆãàD@¹_x0016_¤£UnA@Ó~à«`@@_x0015_)1_x0017_2S@\NA@î â÷&lt;wJ@vøFÚ×@S@Vó_x000B_vÞçS@åi_x0016_ýgýN@_x0002_dB_x0015_"bF@ØJ_x0004_hPH@Lä_x0016_PðöB@X_x0011_&lt;K@_x0012_!_x0019_&amp;E@_x0004__x0005_p\ù3ªáE@¢à_x0007_u_x0014_ðJ@[`_x000E_K_x0003__x0018_I@²ÌËq_x0006__x001C_O@_x0007_ _x0017_eWC@_x0016_ùä_x0017__x000E_Q@p2Â%ÚB@OT¿ºOK@Y(UØK@p¥Å½bFD@ªÞâ4H@_x000E_£Q@@&amp;^!q2@_x0008_IÛN¦ÒB@f;_x000E_~MÑD@ä3_x000C_öe[=@`i68_x000F__x0017_B@X¹_x001D__x0019_ËQ@cgOãvP@mµÉh¹M@qªÖÑ»N@SKïJ@É;·^"I@_x000F_]MZ_x0004_æK@PÊnãB@ù2_x0001__x000D_e¬I@úÉþ"Eì&gt;@Ô_x0006_.ÿEC@p}!sÓT'@Å_x0002_¬ïOB@!ÂÒH@0_x0002_¤Ø_x0001__x0003_o¿Q@ë4¼¥"dG@Â0ë_x0008_ö_x000C_J@_x0003_ÐO]S¼G@çp=Á_x001D_¶I@t5/å=@\ýy}ò8@DS7GÃ}Q@Ãl-NØ9@¾Y_x0015_üÀäM@kåH¼Z3K@ç*×óÆG@ßÑ{,oA@_x0019__x0007_N/`D@FðµvêjN@{G_x001D__x0005_C@»Òê.×&lt;@taI[_x0017_§J@mÎX0ù&lt;@®°¼_x001A_¿TN@_x001E_vªõ?D@ ïvE_x0011_«D@tºÈõô³B@æ:ïo9C@0_x0007__x001C_n+é_x000C_@_x0016_ô_x0008_sü_x0012_@@·Ò_x0016_q¿_x000F_R@ÐÄ";_x0017__x0002_P@Èí58Ö¸I@®L)_x0010_·ïE@¤_x001A_A¼Ý_x0007_I@ÿ^`_x0004_*J@_x0003__x0004_H|;â¨B@^ÛìåáP@ö_x001A_6_x0003_?_x000F_I@~_x0011_ÆÃøF@_x000B_ÙãõõÁD@ïV_x0005_Ï,SK@_x0005_° ¡ÊP@üæw	×I@£_x000E_^l_x0001_@@;q­&amp;µC@^níG4ÀJ@w«~äo½=@,¹_x000D_m¦ÖF@_x0007_ñ¹äÌE@ðl~ÛN@w5ðú_x0003_ØH@pÆë_x0012__x001E_L@þM}_x0008_M@¥ÅäXÊC@ÏvJy­K@X¾ªrSB@Ímé±_x000E_F@î_x0019__x000B_ý&amp;É@@_x0007_Ê_x0013__x0002_ß£M@Ý±uK@}ô­£½	M@ ñÎ(U@8+tm*ÝE@&gt; QFlO@(Nì?XF@®/i«ÃL@:ø_x0002_Ó_x0005__x0006_«"M@_x0006_ÕýS_x001F_1P@­J_x0006_,J@ÿ3®&lt;8J@_x001F_öÅ:ÁP@7½_x0014_ÔUI@_x0019_ï1Ë² F@ðê_x000B_T7¾C@_x0014_n_x0002__x001F_jÅN@]_x000E_+RñT@?|_x0003_z6ÔP@-_x0004_ë&gt;ÒL@mýYM{A@Ò6_x001A_CtF@Öù_x001E_.bóK@öµ46@º«NM_x000F_H@Ã_x0001_ç­¼ÈM@|Æ£^©{-@UW,lo	I@_x0005__x0005__x0005__x0005__x0005__x0005__x0005__x0005__x0005__x0005__x0005__x0005_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0001__x0002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ª_x0001__x0001__x0001_«_x0001__x0001__x0001_¬_x0001__x0001__x0001_­_x0001__x0001__x0001_®_x0001__x0001__x0001_¯_x0001__x0001__x0001_°_x0001__x0001__x0001_±_x0001__x0001__x0001_²_x0001__x0001__x0001_³_x0001__x0001__x0001_´_x0001__x0001__x0001_µ_x0001__x0001__x0001_¶_x0001__x0001__x0001_·_x0001__x0001__x0001_¸_x0001__x0001__x0001_¹_x0001__x0001__x0001_þ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õ$Ëû÷J@¸ñ_x0005_'+J@_x0018_Oaá_x001B_L@HrÏ!@_x0016_Y&amp;iS@xmã!nPL@í_x0001_øA_x0001_L@ÞòÔþN@@_x000B_»Kê­F@¾~Jg«_x0007_V@Å¬yXÄO@_x0001__x0002_TõY_x001A_ÙeS@÷©·bÜS@ö3yc·B@åNmfµD@àósGT@mcê·/_x0013_G@_x0015_EN­?O@½Pø_x001C_H@_x0011_Ë72+HO@Bc~²}P@â®»_x001E_2I@TMPÏiýP@._x0019_sx&gt;zW@)un¢_x0001_C@bºoÈÂG@ÊÀ?ä|&amp;V@Ï_x0006_ÖÞ·°J@_!_x0002_ÁüºE@]Ö:K-ÇG@JZðYS@§ÜJA;L@|_x0019_ H@m«_x0007__x000E_S@J_x001C__x0008__x000E__x000F_R@×Û¥×1&amp;L@Ú_x0004_Û]ìzO@_x0018_,ÿÇLN@_x0010_ÔÂÐÔR@_x0006_ÐDÚL@±mh_x0011_ iN@/8`_x0014_n_x0013_M@®±ð_x0017__x0001__x0003_2_x0005_L@¡÷(úÿ»Q@°{\ó_x0018_£O@{\ÙQ@_x0002_P@_x0004_\ÜB_x000B_R@Ç·¼/îN@_x0012_Ï±XÔÿI@ü^JdôB@\&gt;T_x0003_G@ý£9@V£]c_x0004_M@EÛÕöãG@v¯Æ_x0011_ð¶K@/$Ó\ZJ@}Í_x0013_NñËK@_x0013_½õ_x0013__x000B__x001A_F@ÓÊ_x000E_xä?@_x0002_âäÇJ@_x0003_Ð_x0003_-U2M@_x0016_³¦ÓËL@_x0003_íBÝc.P@&gt;Ýÿaw_x0017_S@w_x0018_ÚB@_x0018_^È7_x001F__x001F_F@{â Ë_x0019_R@õé²kÎCQ@!i¥x_x0005_bR@_x0015_çî_x0013__x000B__x0007_P@ÇIBúK@/CJæ§F@è_x000E_ô8E~H@¢·_x0019__x001A__x0010_÷=@_x0004__x0006_óé_x0015_J@Û_x0013_üwAS@_x0014_º#§6S@MsÙ÷ç"S@_x0010_ü_x0004_¥S@ÌÐ1O@8#&gt;·2H@B»ð:BI@¥.ÓÐßvO@_x001A__x0005_^_x0015__x0001_$T@IC;_x0004_AO@ù=³I´YP@_x0015_¬öä'M@Þ® .?M@ØRÕ¡+@*ÓÒÝnH@_x0001_ËÞU@r6	jìÃG@&lt;¯çK@øvI_x001F__x0002__x001D_@KÒw®f4P@ç­ MÜ_x0013_L@LéW'k M@Æï¼v_x0015__x001E_R@+ú­¿]H@Ï×zÎ+_x0002_H@|@_x0010_"R@ËÄº5U@½*Ô_x0003_&lt;R@bÝ°«½Q@m$ÔeAÅ&lt;@÷ö;_x0001__x0002_ù_x0015_J@Ñ_x001A_H_x0013_ÂK@WIÏÎ&gt;@y9IDcG@£_x001A_ûLÝö;@³Ø½_x0006__x0004_~T@v÷4³_x001D_ÊS@eì_x0010_©.I@A_x000D_IhÿD@_x000D_ú`yÂýM@âE®¡)K@k8énðL@vYx_x001D_M¶W@gïM_x001D_ÉiR@7	z¯E@ð5VpFC@ò­¨_x000D_jqQ@_x0007__ãÄñ{E@Ú©}¯qI@Ç¶÷~ÊN@¢_x0007_ F}sP@2óÃ°N@_x0007_£14M@_x0008_Z'ê¢T@òýDnd[M@T¤çÛÍRS@_x001A_?NrÂÜO@ÕI1\GÂR@ë®ã¬_x000F_M@3Öô÷Í]G@ôú_x0007_ÁøãP@¥ÏíUyG@_x0001__x0002_èÈÐë@@Ö;p½àC@7SQ±¨I@3_=TE@ø)ÔÅ_x0004_B@­idi©L@}8Ý63H@u_x001D_;dG@iÖáA_x0004__x000E_P@,f£nóM@jxìJ@Z_x000D_ÈpJ@_x001F_sÄhqF@ëÛM_x0019_K@_x001F_Z-ÛÎðA@º_x000D__x0002_:ÄP@U4s\ScM@Ìï-YW~D@½ê	¶xéQ@ü¹9LUJ@£vs¿,C@þR§Ü NM@ýîÕãµG@_x0004__x0006_3Ô{BJ@xSR¬°÷G@*j_x000F_îæA@¬£_x001C_h._x0018_?@l_x001C_¸øÆE@ »Ç__x001D_M@T.6¯O@_x0006_ 0ÎM7I@@¼hp_x0001__x0002__x0014_F@i¤lwçÐK@ÿ!2ògèT@Ó¢!_x0004_£«M@µn__x0013_J@_x0015_ezî:ÒJ@4eâºN@	_x0017_MæY_x0007_F@©Z_x0002_È$L@¡.ô_x0018_ P@=Ï?+L@ú.A\þñK@9£gµ+S@´$ RÁÚ)@DB%¥_x001D_P@cL#Y²_x0012_N@_x0014_¸Ñ?½8@Ë_x001A__x0011_ÙÇH@_x0017_ÂýßVC@m"¥ç+M@%u¼_x0010_¾VM@_x0018_PÁt;Q@H»Bµ5N@_x0014__x0006_ÙE_x0016_M@ý¹î±_x000E_E@&amp;M_x0003_¼ÂE@Ú]S_x0005_¿M@®ßægéGG@÷ÁÖ_x0015_}_x0013_R@Ûà_x0017_T7§O@u®õ~P@n£^$½O@_x0001__x0005_ªBîV_x0018_G@þÞAÒÖzL@Ø°uâÑ_x0014_=@_x0012_'íóípT@Ã¥+_x0002__x0011_P@4Õ_x0015_æTO@\_x000B_o2Ý-7@óN_x0003_¶fO@ëeÄ/èL@¹ËÞëÏH@ÿâM§_x000B_O@©÷o_x001C_U)I@äÐë_x0015_íG@kæ%ã_x000D_D@=éìÖ1oO@Ùµ¢¦G@Jt¨Ð³:@_x001F_/xÄ9xP@¤Z!_x001D_^)N@Ð&gt;_x0004_H@°H«I¬U@áLõ_x0013_êG@Ùtjïl¼R@M¡²J@$åOóêQ@_x001A_h_x0002_¶P@&lt;Xg_x0017_´G@¥í÷_x000D_O@)È_x0017_§õM@`_x001E_¨(i£M@þeü:pôG@_x0002_V&gt;Í_x0001__x0003_!ÝP@éÆ_x0001_â~ØA@ÜÑÐN_x0011_mP@p_x001E_hÀ¥i=@ Æ¼ä7G@Û±Å_x0010_Q@]	PCåI@ºÁ!ËÂN@_x001F_Ý·_x0014_D@Ï_x000C_öþÃ2Q@_x0013_0Lû@¼T@KÁêzJ@^Q.ãÈR@E_x0011_vÕÈ_x001D_Q@¤ú!ü_x0004_íP@lv}_x000F_Y8@G!Ì0jM@JÊ4pSG@ý_x000D_ÿíY@U@ø,E_x0008_åkH@B1"&amp;_x000C_O@öáñJ²N@Ú/¶_x0002_9ªC@ôx_x0008_vü_x0001_G@Ð)K8&amp;N@à[s_x0005_]@@@ÁÜF@pt Ä­êB@¡H_x0004_ç5N@õù ÷³O@DÌ©ôÈU@!¯Ç_x0010_h_x001B_P@_x0001__x0006_gäû±Ù	K@b1´·í_x0019_O@ì_x0016_d_x0001_hkJ@ê_x0005_Ö-ÕmC@;¶îM¯P@ñÊ¨ÝÇ=I@µ¦ÌØ_x0003_ÔL@ë_x001A_r1ÈL@i_x0004_úÖQ@@§êCZÉO@ÖÊìÃþG@7æ."åM@r_x001C_qþ&lt;H@ºGÖK@jÜîÐQ@`ëð¹K@áÉ»áà_x001F_O@Y_x0019_k]_x0003_òN@ÈK«aL@¹=ÖºÏ¾L@Aui_x0017_C@âBå_x0002_ÓB@_x0006_pdM@"×_x000C_ê_O@©å^Á®¶F@ð|åiLgK@Ry%×Q@_x0015_¦)¬\P@ï_x0003_²dT@-_x001F_±Õ_x0013_C@³s=tCÄJ@ùáX_x0001__x0004_dE@.û6ºdF@_x0007__x001F_KdöQ@Ú^/_x0002_R@ôMüè_x001D_J@½ßgËôøH@¬}_x0014_ou_x0013_K@FÍ_x0003_v{ÑO@_x0014_åÅFØSK@¸»S+ÐG@ø{Î5O@_x001E_ýj½%P@}_x0001_9qP@-qýßZG@pçî¡9@±¿¥m¹.O@_x0010_:%)LE@Îpj_x000F_qÿP@ù|À_x001D_ÿF@P_x000F_ù $`@M0_x001D_ÛH@4ZâRÅV@_x0002_&lt;·7ÜaH@l07"MO@_x001E_OÑ.D@_x001D_AsdÐÿL@)oÁWFºN@T¥\±5_x000C_Q@)©P@J &amp; ÷_x0010_I@¸M_x001A_}Þí0@Q¨~_x000D_¥ÜJ@_x0001__x0003_ÙpsO+E@_x000C_"²F@1_x0001_¦ø\N@«#Q8&gt;@r_x001A_j7½éP@Lò4väBN@ÏÔ_x0018__x0002__x000E_L@à_x0005__x0008__x000C_1E@úZJ_x0005_^¥?@ÖHÆz¹S@v%¿_x0019_6B@_x0018__x000C_b_x001D_¯V@4à_x0006_ô_x0005_à5@¯âZ_x000B_ïQ@"¨=¯-R@ÀMt_x0003_o¯H@`Ü¿TyK@eÄÑK@}G#z¨K@^ªßH±&amp;D@BÙ¤k§A@ím_x0013_sq_x001B_I@*`ÜÌ%âO@ÎÛ°~_x001A_#J@¼SqQ_x0006_PV@_x001D_4«N4ÙL@°§ßú_x0003_D@vf  ágG@HòÝe_x001A_N@L¬_x0013_7ÇÕF@Æ³ÝZL@ÿ_x0002_÷_x0005__x000C_PßL@6KQ¢L[I@I;¬¹îèM@Óàóál°R@¶_x0003_öDÂõ@@&gt;cÌ¯/FN@·¼2ç_x0005_gC@ _x001D_A_x000E_¾A@æ`ÓgüI@quÃ_x0003__x0011__x001B_Q@ÔMV_x001B__x0002_iM@ÛD_x001C_`|Q@É­+ÿwB@àl_x0006_jLK@_x0002__x000E_¦¡AM@g_x001D_ÉÔ«G@íwu_x0004_	P@YU=7RF@àÓ9_x000F_¶I@ô0J'2(F@¿ãp_x0011_«I@	^x_x0004_TH@*Q_x0010_A@TvÄ¤?uM@_x000F_i{Z£U@@_x000B_sÈå!_x000D_@îX&gt;c¢_x0015_H@¬ÈY_x0015_½ëK@ÇíÉ¦_x0007_K@úñ^SüÄK@ÆÌzå=+D@ºz_x0002__x0001__x0008_C@_x0002__x0003_xî¥ø_x001C_qV@¿LT£ÌB@ªcÛÒ_x001E_yP@5luTM@_x001A_CQL,_x0011_A@(³æ$\O@ÆeT6_x0005_ðO@_N_x0001__x0004_¿_x000F_W@À9¤û7\Q@ìrâ_x0008_øÙ6@+uØsùL@`¯ÑjÙ9Z@aWbO1@7_x001B_ªEG@_x0003_d`çéE@vÚÆý_x000D_F@NVÛhÌDR@(xf­´ÛD@nÔþ±7H@¶_x000C_&lt;k@Ï@@*ò_x0016_}kI@º(_x0017_ióE@*n`øÍ}M@Ö¶çU3T@êdTH@~S_x001F_Y23R@)ÐÇÔ_x001D_ L@_x0005_Î_x0002_RSE@¤f`ê@@k0]_ËP@_x0014__x000C_ãâC@òñ_x0001__x0003_öJ@_x0011__x0016_o_x001B_5Q@­êIüóO@¨_x001F_aP@CÌzNÞG@(ëùÕàRU@wÄ¹Ì§E@YðùyM@bÃ_x0018_¨fE@±zØh¶Ü:@%ù_x0006_H3hB@Ëü¾ÕèâL@ÍnËÜdhD@w_x0007_Ç_x0004_S°Q@æ@iA_x001E_S@oÒí_x0015_1HM@¼¿§¶ÕH@·_x000F__x0013_w_x000C_P@Q;Å6*ÇM@òXÚï_x0011_æJ@÷»MpÇK@õ(Ó&lt;ÉI@Ì_x0004_`ûL@ö._x001B_¢\³P@·kÅm+M@/HþëI@	_x0018_®R_x0002_èF@rT_x0014_b8K@_x0019_Mîë&gt;M@¸&lt;1zCAD@Á±øïH@æ_x0008_tÉqMH@_x0001__x0003__x0016_5ü&lt;`N@Ï=	_x001F_¿^D@Ï5/ôP@%SýøI@_x0014__x0008__x001A_²a¦H@þJ¢îáJ@HD.çeH@_x001C_7_x0002_«¼.G@h× ÕjE@_x0001_ç\_x0002__x0005_I@_x000E_@ædQ@èjîqPLG@_x0016_Ûí×eA@2_x000D_Ý_x0015_UT@í ðasS@mr&gt;([rK@Â¿¬÷¤"H@iqÄ3¨/R@Óiíï}J@Þ©µéyýJ@BE¯_x000E__x001D_D@Þ_x0012_&lt;_x001F_J@_x0007_·¢	âS@ÍÒpVùSI@_x0002_Ò5ülG@jvãÚ'Q@+YîªAH@F_x001B_Õv_x001F_I@×)_x000C_ÑÖP@0üEF@æ_ûÌÐA@_x001E_^õ_x0006__x0003__x0004_¿mL@êLP_x0013_ÙùO@çÚgçW_x0013_T@_x0005_Î}Î_x0007_G@&lt;_ÛFQ@y_x0010_ä­u¥L@_x0002__x0001_ÇXiF@¸å_x0015_#vH@5ëQ}QK@ùÚXz·X@_x0014_õc@N@BÄ¶±0N@é"bÑtK@(è(ÆÙ_x001C_&lt;@âý¶_x000C__x000D_:F@õ_x0015_ÿ8PuJ@{_x0004_áßgqR@tIÀ5AK@JM°&lt;%B@a_x001A_|ûÈQ@ïwô_x001C_NK@_x000D_ÒÎ¤,tH@_x0014__x0007_U+¸M@ÊalÛNM@3A7_x000B_#I@|Qîÿ¯_x000F_K@³_x0008_íú&gt;8R@ØK!ýõçN@¨«0nµ/A@:¬|hÚr&gt;@øÙ]_x0011_ÎN@Tc@ÁÐN@_x0001__x0003_ñp_x000C_lRL@²;Õãä_x000F_Q@l¢ ¥+P@ï¶Ko_x0002_¼J@Cß$ä$K@¥¨73&gt;N@ÐÒM_Å3C@ZeM»$_x0006_R@X_x000F_cE1aU@S_x0001_ô_x0002_SiP@RÍÀÄêRC@äÃümóÕT@\G_x001C_úÕyI@ºQzÎ(E@µ_x0014_¢ÆÌ&lt;P@ÄÔ=èé5K@_x001C_:NzuE@ðY&lt;ñ_x0014_^5@LrÃóÉfW@ó_x0018_ÿ³ûQ@`D©]íåP@6_x0014_¥_x0011_¤I@ÆU¥ £S@ «Ót$@@û)®dshK@÷¿_x001D_ÓÔH@)Þ©a_x0019_I@_x0002_à»¹_x000E_1L@@_x000F_y»_x0006_ÅC@Z±ÂÆ|_x0003_N@áO§kT@Óxà@_x0004__x0008__x0007_øP@_x0017_È__x001C_ØQ@xý_x0006_i=/Q@_x000E__x0001_4^)_x000B_Q@n_x0002_±É¾G@L¦OG­I@qoé_x001C_	S@d¿@Âs¤N@Üú_x0003_à_x0006_~7@À_x001F_ÿR@d\N¿xÍD@êÃ¸¼/H@_x0019_pÛy«ØP@P_x0005_Ä_!_x0003_P@È/ùßP@§IN_x001D_µzQ@_x0016_y=áÃ9M@~äo¡£_x0003_B@Ú_x000B_ÑJBdP@o°ÿ_x0002_^DF@_x0018_ß¿Y»ªH@A_x001B_&lt;5þV@v¸&gt;W_x0003_@@ºYÃpor3@ú&gt;&amp;_x0018_øåK@ÙtV¼ÖJ@[Lý,G@_x0012_¶lP²KP@¶&amp;¡_x0019_2±L@N7ÿ·R@Îþ}þHD@-õèÞ°l&lt;@_x0002__x0004_óüëÆI@K3iÑiN@vÞ_x0004__x0003_ÙK@_x0002_ysÕ_x0012_=@}¦²? N@ý¯î_x0010_¦R@_x001A_?_x0001_ï&amp;H@_x0001_Ö_x0012_NÑöJ@Èy~Å_x000F_IH@&gt;Ã-_íH@Îmîv:@øôY=q\@Ô&lt;XsKR@pÝ=,_x0018_©B@£#îáÄ¾D@¥u°PR@â©µL@µ_x0007_ã4ÐI@{Òº×A_x0015_P@IÈ-Ä{¶L@oCÝ_¼F@X_x0015_]è_x001A__x0013_&amp;@æß·ÿ J@vNLæüQ@yÌé_x000E_ßVS@@:C.:¿P@_x000C_a	¯P@ôGÏÜN@ãwlt@@äªºÂF@37Ï¤0J@Ël_x0014_)_x0004__x0005__x000C_ïC@_x000C_}ýóyQH@Î¬¦G@FC×z¦Q@Æc©_x0018_E@âiêóë±E@J1«¦ÌáN@~q_x0003_]pR@UÆºH@Õ_x0017_ì­Á±K@ò[ÁC;L@q®SîjúD@K#ônU@_x000B_åH_x001D_2ðI@HË3ÇH@h_x000E_ßÙI4E@_x0011_T}ü()P@81aQÛgQ@2ÍB54L@_x0018_ÌüN@je_x0001_Q8X@dö`ù`ÚG@Dÿ`ty5P@¤ç'stG@_x0017_â+Ì ÚQ@ß..9W'G@°J"¤w.@@_x0017_Î_x000B_'O@¾u_x0008_«K@5O±_x0002_N@­«{_P@¼ÝØ_x001F_K@_x0001__x0002_áÈBCóºL@Zà¹\]_x0004_Q@ð:?_x000C_üwH@_x0007_²YOÏNE@lÍÂ_x0003_O;@_x001A_!_x001D_w¹P@;/Á_WðM@°[X_x0017_3OP@~%UöySR@]ÈãApXT@¤\Ï¿:Y@®YxÇS@c^DÚ_x000F_J@ULÜÉ[pM@×_x0003_Ñ&lt;Y_x0016_Q@ÈzêÑL_x000B_E@Ù¾_x0015_Í_x001D_K@_x0003_Û¬òK@z_x001B_T{nC@fgtÅ}wD@_x0018_åf|{N@Ç²¼z³?@¥0J@;ÿÝ_x0010_ñ~O@Nkã-P@&amp;i_x0015_çÏP@Àx0°ªB@_x001D_O­n.K@_x0004_PW¢hF@_x0001_:U©6K@ÕRïH´I@/êÂ_x0004__x0006_N_x0008_J@áÎÀaäL@e_x001A_!]þ¬L@ÛÔ´Ïz_x0003_K@@ïõ_x0004_Ë=@ÌSÙ£LP@Æ&gt;ÏNp_x0005_U@_x0007__x0001_Òaj_x0015_N@»_x0013_Á?¿B@¡Ï_x0019_3_x0010_T@e6ãeÜH@TÝ&lt;ïVN@üÈ¦,¹ÖC@CÖtÿ½K@jE3£_x000E_ªN@'Å_x0007__x0004__x0006_MS@4b&gt;©­M@Ê_x000E__x0011_o¤P@5n_x000C_?wQ@p®Ðº4@Ð3ï_x0002_S@ÏO2KÂ¯S@'+¶ýáK@¡IùÔÆá&lt;@!C4[F@ ûy_x0012_F@_x001E_ò¢¾S@º¿jr2T@]Ã?i_x000F_o?@¦eR_x0001_¶ÂQ@³ÌbM_x000E_9@êIÝ«jP@</t>
  </si>
  <si>
    <t>02355d9fe64cbee695f7f63755bf350a_x0001__x0002_ó	bifEE@_x0015_¨ã£~Q@*àýT7sN@Ü0)X_ÏC@¸xÕ_x0012_é_x0004_O@_x000F_´_x0001__x0018_í_x0018_L@°×«NøE@_x0004_Ú_x0015_2P@¦Oñ;$O@¬T5.J4@N+aõFI@;_x0010_r¥I@_x000E_=£l=OI@ òæKV/@ZÒ­_x0016_P@ùxïnéæH@ä¬ÂµS¸C@I_x0008_ó(ñ^M@8ÓA_x0016_H@NÜBz«D@FR^Ùgµ@@PwsîFôR@\ðÐ_x0014_þ(A@ÔQôl)Q@ekðú³T@_x001F_ðMÝN@-Ü¢&lt;h2@j$@âjEP@_x001E_ð;O@ªrµîã_x0018_W@_x0013_klB;G?@ÏAí_x0003__x0004_4@L@x¹¶p.V@'&gt;¼s¼G@ÞÛ§¶¥êR@äý4ÚX¿3@ss¢Y28@k_x000F__x0018_ÕIiL@_x000C_ô"|uQ@4 §î©D@(²scp@@~éLpuÎR@c w¤I@'à( _x0010_¢P@*Z_x0018_RK@Ë#$_x001F_&lt;J@É_|üK@ëp/§óL@_x000C_l¼zF@æêÍ\p|R@4¢|º&gt;_x001A_B@G~0õ¿ÛM@_x0014_Lr®vC@?@_x0001_óC}L@9ê _x0005_T@_x000C_Rw&gt;P@óëQ_x000B_ñP@+Ö4½ÔìL@òüÜ_x0004_B@jöY_x000D_½_x0013_Q@U¦Ud:P@Ó_x0002__x0010_e3]I@hñórÉP@_x0002__x0005_ê_x0018__x0019_áÂ"P@øúË_x0010_ÙþE@]ôðlK@1OoÈs©J@ØO²þÁ¹&gt;@úÐê®\E@]â¹±"_x0014_Y@øè:^Z_x0007_J@p2°!_x0006_åR@&amp;_x001A_ImªÁI@Ñªëì_x0018_HK@R_x001F_H`J@8§»ÞM@_x0001_Ó_x0010_Ú£9D@_x0007_ÐrCÀÌF@=_x0003_­àLJ@Ü¶ðc]A@üÙ½6)J@îÍê@@ò_x000D_þLÓ8N@=Ç{rüæE@/áièðJ@_x001C_bô®R@-z_Ë÷HP@_x0001__8lyÐM@`Ï_x0001_ü_x0014_U@_x001A_Ü_x001F_L@é_x0018_Ü9kQ@äa_x001C_b_x000C_N@_x0004_îË7¼òC@q_x000C_N~ýíF@à¦'_x0016__x0002__x0005_l$Q@éõºG±M@ÈC¢v°_x0004_N@r_x0003_EFL@ô£wã»P@xA¢ð§P@_x001E_Yäy[R@JV^SWB@5Ð&amp;rêO@_x001C_¢_x001E_ `F&gt;@]h_x0013_Ò¬P@_x0016_?%Î_x0018_ÔY@(Ü­ßuIR@ýS_x000C_pP@í¹¦mÛM@®ø:ÓP@¶%®$?Q@(=AVuÿO@ú¢GÓ´&lt;S@¤©Æá\aJ@ðµÑæÀëD@!õ»ÚR@w6«Q@:_x0001_8§J@¡F±[ënQ@v¤_x001E_óö_x0019_H@Jø8ãE@_x0018_C»l|JL@_x001B_ iè×;@æþZ¶»tL@RhhøÕE@cÀµ¡·O@_x0001__x000C_VÊÇ+§~;@ÖEt½]SP@_x001D_Í¹ëªR@_x0010_Ûéx]ÖI@!JïMÿÑE@Ï®^oÎO@Å_x0011_Þ^LI@Ä w¾^Q@_x0008_a0PD@Ç-r_x0003_J@_x0017_g\Î;G@_x001E__x0017_½yD_x001C_E@IÖueïS@ald½ÔÛI@º~_x000F_I_x0012_ÏQ@OÓùëÔI@ù±_x001C_«ºóI@_x000B_ØGåA5F@»ñYÕ&amp;ØM@Wä¼_x000E_oíS@:` Ô_x0005_Q@óô&amp;_x0002_	A@ÄMCë¢_x0006_H@ÈàÊdBP@_x0005_JÚÊ8Q@~®G&lt;VF@û&lt;_x0004_Ï@J@_x0016__x0003_u7_x0012_¾J@¹þ_x0012_ÎG@F_x0007_ÄßI@&amp;_x001E_cäNXK@_x0006__x0015_®¥_x0001__x0002_Ý'R@G°mZ'¢N@¶Ã?_x001D_ON@TS+¤nA@8AÙ_x0017_ùF@àïÔ)¾Q@°Ù_x0013_4 C@R_x000F_§{ºI@êØùÿH@\ÃH¨]D@Þ*¡{®=A@aä«ådL@­b_x0019_û_x001E_eI@SÔþH«PN@_x000C__x000D_ß¾ËT@65\K@UC_x0008_ôP@A6_x001A_³DâH@¢sI°òQ@_x0001_L_x0006_;&amp;P@es«L@êa_x0019_LS@@0	¹0xI@f"=ÍzrG@QJoÊ,SO@Z&lt;Ò;JJ@®¶èGåB@;Å_x000B_ÕM@Ò¦_x0003_I@{-ìD_x000B_J@d_x0016__x001D_*úTO@Ï]_x001E_ÛX_x000F_G@_x0001__x0002_2Á¢ÑôoN@[K_x001E__x0006_-&gt;K@/ZkaøS@3fàÔ×J@;u_x0010_XFB@"pxßçåF@JtJ&amp;ÕR@Ï­_x0010__x0010_ÕµH@õ_x0015_þ³ÒõN@¨8MJSòD@$°:É¶áQ@WªÿûfJ@E W&gt;VP@Z5s_XL@FÉ5#@P@K¬F®ºO@xéC_x0005__x0007_ºM@»_x001C_°_x0019_ÕN@è©Å`TRQ@¢SòæN@¿£ã+áD@«,_x0018__x0015_×ÀH@^_x000E__x0003_ÌRÇF@ühp¾ËJ@,-½§_x0007_L@{üî*o1K@ÎêÙ/øH@Ü1z_x0011_ØD@R¹qgI@ºz_x0013_¯,°K@ÊoKöq&amp;I@YÕ_x0002__x0003_þSN@¿r&lt;òR@øåôÆ_x0005_;:@ú\Ø_x000F_Ê_x001C_D@·_x000E_?|_x0018_XR@Ë»1°´bK@2+À_x001C_ÓF@êdý_x0019_à_x0017_L@É+Ü#¹J@4_x0017_­_x0010_.3O@fbþ_x001F_G@_x0002_í_x000E_ÐAE@5_x0007_}üqL@ÚqC_x0012_÷×O@U_x0011_uÝ^ÝJ@ÜÉ÷.ÊÞK@K´Ö	fPJ@·xý0èÅD@$&lt;¹¤¬£C@hÙéI@ZV8_x000E_O@æ_]SW_x000E_I@7_x000D_à`»?@@ípÎå¤0F@_x001F_±ûØ«Q@à_x001F__x0001_A6ÛN@áî4×U_x0004_D@_x0010_´_x0001_ÈzQQ@ùrì{;L@¿yôÌ&amp;ýW@ú»ÓãµQ@Ï_x0008_ õ®N@_x0002__x0003_/!yõZP@_x001F_Ø_x001E_ÐXQ@_x0002_R_x0002_z_x0011_öR@_x001E_-²£®ZA@gÇÎ[É£K@¬/É_x0014_FàQ@_x001D_AlÉLQ@7m1:`L@®9ü~èI@¿ -«jM@ta-dÁM@Z_x001B_ùÞR_x0014_O@À+Ø1Ì&gt;G@ÑãXÜK@FÄ¯NC_x0001_M@#ôÀõAI@¸ö0wìC@`òÝÅÕ@G@_x000C_.÷ïåC@ÜÈó?@d¼1°_x0016_K@5DïÀöD@ï&gt;kÕF@nåÝyµC@h_5Ì&lt;¶F@r|î_x0016__x0011_`N@º__x000D_;J@vï_x0004_]0 L@30?K@_x0001_¦_x0001_ÚAH@SÆm5ª_x0012_K@=é_x0019__x0001__x0001__x0007_ÕÐM@Ô_x0011_4IÓE@ðíU=ëD@¡¨QÝ&amp;mA@ÆO@_x001C_H@k½_x000B_qRB@_x0006__x0012_Î)H&lt;@Ñ_x0006_êÞ_x0011_F@ï_x001C__x0011_&lt;ÌP@¥_x000C_ª2òJ@_x0004_4üßà,F@ý_x001E__x0008_xH@J]·Õ_x0019_A@¾­òôúI@_x0018_ËW_x0016_ëëE@9W¡_x0007_óI@á_x0002_#IZRI@#Rü¦?@¨cQ}ÿ_x001C_U@_x0001_%5ðnÌB@_x0018_x_x001F__x001E_¾J@]ç1´¾_x001E_=@æ_x000F__x001A_P)E@Á_x0018__x0013_f-çF@yÃteô­G@½_x0005_8ÜH@Zb_x0003_ÌyC@ÿ8¶_Q@_x0010_YE_x001A_Î¤Q@~+¶_x0016_EL@¦2IÒ/BL@æa;_K@_x0004__x0005__x000E_Û_x0002_û*N@ì¹Ò_x0001_mF@¦_x001B_MQÊA@îÃ½Y»A@Ù·Ìk_x000C_B@n8r_x001B_L@ßi2_x000F_£dH@W_x0006_(ÔnH@_x0018_cè±	E@mÜt*µ_x000D_&lt;@þR0ÒNJ@Âd~¸JF@ÜN7K6%C@¡óàMðA@gÞ8o&gt;ìG@}²ù°ÝA@%Il6J@´ÇÑb;M@ïâ)ÕI@{_x0003_k%nC@ïßÃÒ_x0012_©K@"CbÕ¤%D@Àð_x001E__x0018_üìH@ñ¬Vöc±G@êªl©·N@±°úGî=F@æ°eI,IC@^*:K _x0002_P@ûXäØçI@_x001D_y_x0007_"Q@_x0017_ ùRN@_x001A_çyº_x0001__x0003_tU&gt;@-ÄnÏØE@ÊçI$ÏOG@ã\ó_x0019_·G@_x001E_ñ9¤ÌH@ÃØ«ø_x0007_^E@þ½ÙVR@&gt;ê}í_x0002_DN@òrû6¹_M@C99°_x000C_ñC@H{ @?B@n@¿·1íB@¢Q_x0003__x001C__x0017_L@vR_x000F__x0018_{?@÷YSf­K@_x001A_zÆê¬E@X_ôF_x000B_&lt;@_x0001_z)áË²B@$\ÙãtD@_x0016_¹ÌðÝËK@ad¡Õ0C@\ãcAå=@ÕcxOWG@¢C¯°;ÒB@`{ß5ÿI@^Ò=.VM@¦Â¹¤ìPK@òà_x000B_¡ÄÇC@pLä_x001F__x000E_L@ê{_x000D_QÈïM@Íå¨_x0014_.ÄG@é´ _x0007_N@_x0001__x0002_úAjÑC@·5ôûN@Ã_x001B__x001F_â²;@&gt;_x0016_KNµZH@5ö=»ÜM@£È^A9ÿ:@_x000E_å^_x001C__x0002_'J@_x000B__x0011_¿5ZA@¤	Ô©èK@/ª_x001A_|aï7@_x000F_aD°_x001E_,8@(µI|_x0012_~B@·ÑTÞP_x0013_F@¸ä!×C6G@«&amp;,Z._x001A_D@^îDú®_x0008_F@qTäÊHP@`[]å_ÎN@_x001D_PçH@_x001A_&lt;8·D@¶mùïE³H@ct¾útI@@%i_x0013_"D@Ê-ð·uêJ@ÀNh;P@Ì_x0013_§CèÁI@~j+9¬4@Õ`èN@*_x0008_Yº¤JK@_x001F_ãÿ_x001C_ÀXB@ÃSy{@@2_x0005_ê_x0001__x0005_.FE@°£·uK@ô%yé_x0004_ÝU@\kÊ_x001A_%A@_x001D_´_x0008_?P@_x0013_úüXäK@\_x0003_Í`~M@&amp;ê¿Ý1K@0_x0004_J@¹Tö@;4J@~_x001D_ªQ¤_x0005_M@*i`Z×_x0014_M@(­¼øÑvP@ ±!Är4P@HÀHcK@¿_x0007_¨(àX@A[½_x0013_àH@é#Ãä_x0017_I@`÷_x001A_O@|½,&amp;í)G@Óõ_x0019_ F@m¸Ô×H@óþ_x001D_ÎcOP@Y_x000E_ý_x0002_D@6J©ð&gt;I@hzé¼Ö_x0017_E@¤_x0002_GúÒ1A@tjÂ-Yç6@îË_x0003_§9]G@HP¥ÖhN@¹HS3_x0005_CD@[Ã¥yý¼C@_x0002__x0006_¹_x000D_¢vK@´_x0003_T¯_x0002_âN@§¯Jýø=@í_x0002_Î=ýI@Æ_x0007_%&gt;O_x0011_P@Dá _x001C_³®F@_x0014_Ys¸E@¨ö¢X{ÖA@®_x0019__x0005_B8B@r_x0005_å·vHK@KýÜ¨ÏJ@Á_x001B_mÞgE@4W%ÉyÛE@_x001A_4ÇàÙµL@³_x0013_üÿL@ CH,ZD@Ò$N_x0018__x000E_Q@³_x000D_TLÃ¨D@&gt;g :¯_x0004_C@Ùb_x0013__x0001_G»H@jt\NÕPH@zÙÚ¬¤I@ð8u¼L@@ë¡ÂòR@C@ÝÏíñµ_x0006_:@dDÚó_x000C_D@tÞÇaóB@ÙC_x0006_)6hP@ÚoÛµëH@_x0014_n_x000D_ê»ºN@e_x001C__x0005_é;&amp;G@j¦"_x0001_	)_x0006_D@_x0007_®(_x0018_¤_x001A_E@±Xº_x001C_J@|ö¨)ÑH@Þ]ºÎlP@=_x0019_¡OL@_x0006_ÜwN¥P@¾_x000E__x0010_1ÇPF@_x0004_v"H¸DJ@S8³­)ÅH@æ"Ùº_x0003_B@Ö_x0006_`	AH@_x000E_¤ÐGQ@ÄÒ _x0008_î@@_x000F_½_x001E__x000E_F@x^,_x0007_)±Q@é¾Aû6&amp;J@´x_x000E_ÀNDG@Ó _©©4K@%öàÈM[M@Å[í_x000C__x0002__x001C_K@¬²_x0015_V_x0016_=@åýö_x0003__x0013_ÇJ@ÊCÜÕèM@¡­.Gì;E@$íC_x0011_?A@Ä­jût_x001A_G@Ë§Ä_x001D_8_x001A_A@t}0_x001A__x001E_ÔB@`çÕ^_x0005_H@_x0010_­A_x001F_|¢N@_x000E_ªz=wß@@_x0005__x0006_Mlkdf-&lt;@X_x001B_x7_x000F_O@,5gûÐ @p;_x0001_?E@Â_x000D_±_x0001_a_x0014_S@_x0002__x001B_æZo^C@áàç[C@ðEqÛÞWF@T¿s³_x0002_J@v_x0005__x0015_c_x0005_ÓI@­UØ£1@@©+·ofC@Ï`-5l@@¨ìáE|G@W_x0015_¬­îN@e7½c6@_x0010_Þ^_x0006_f_x0003_N@4-ýJC@_x0002_­.âüF@&gt;S·¹J@&lt; B¥G@rk³mrmJ@,IváûºV@_x001B_¦^ü\_x0018_I@ëö Bø³I@¦ÀK­I@0è/-8;@:_x0004_=v_x0017_ëK@V¹U©hL@ÎÏdã5E@´5DG@ñÉa_x0001__x0005_[1I@s¹öÚp]I@­îäu­}I@®MÖð×~F@Ö	ëX_x001E_¼P@¢g1èÛýA@æÕPA@Ô_x0019_ áìLI@©k\¢[K@õ±eRüL@¼åü&gt;Õ:C@ÊuÏ-	;K@¯ÖwD@&gt;[b»8XD@"ßÓÃ_x000E_]F@ÄkEÌ_x0004_¢G@Tjª0Á K@AðùUMG@_x0011_Ø5FÁfQ@p3¯ ÅûK@S_x0018__x0003_ÆH@@G×À§zO@w:É,wA@_x001A__x0016__x000E_½³5@j2HEB@_x000E_ý_x0002_1²ÊL@z_x000C__x0004_ÐgI@í¼ÌÖö&gt;K@µÁÝ9sK@CVfJP¤F@pÿ'4HJ@¦Õ_x0016__x000B__x0007_=J@_x0002__x0004_Äy¹·O@_x0018_qÒà&amp;L@Ìk¶¥Ô0D@ûÿI~4ØO@=×ÉI@y\×¯_x001D_M@¢ä_x0016_á_x000B_ÆA@óÃ¬JªI@_x001C_*õÞ'H@åoë*ôA@¤]p_x0018_B¢H@k}îÝ°P@Ð½äÀÊJN@x«kâ¢LO@?WÐ#TFD@¨_x0010_ÚC&amp;R@_x000F_î_x000F_åP@$\tØ¥ÔO@¨_é_x0003_	´E@no_x001E_ÕfI@_x001B__x0001_-k÷M@#ê}½_x0016_N@ßK_x0003__x000F__x0003_:&gt;@øµ×Ë¥¨R@&amp;Þ-_x0018_lH@àë+OÃE@ È6«þ¢E@É|_x0019_,ÃE@a`ä_x000B_F@VÝå'IH@N_x000B_r6E@_x0006_0õ_x0001__x0002_ÚH@íÃ_¯RQ@yú¦_x0015_lõK@Z[ÑTPxE@¶ÐZ£æ_x0005_I@_x0004_hó³ÁL@)_x0018_3å_x0016_p2@°7S+G@_x0018_ÙU°&amp;mG@WN=Æ=­B@PÇr_x001B__x001B_@Û=ôs E@¦j_x000C_°²(A@mUéë F@Ú_x0002_Îý,M@ÎÍ&amp;©F@Oãñô·gD@ºc_x0008__x0006_b¿6@A_x0017_aþ1K@æ¯à 	xQ@ü_x0017_Â$pF@*IcîdA@î&amp;ü_x0006__x0004_ÛL@Åp_x001D_ÿ8@^_x001D_=ÌÑôC@E_x0016__x000C_¹ÿD@ÔñF*J@¢ñÄg¾æL@µ¸{_x0004__x000D_zJ@PZ°_x0001_É¾E@·!zP´F@_x0011_3J·$wN@_x0001__x0004_ìõiïG@_x001C_9N@~E@ÎøAú(FP@JÜ´ó hF@î+?@@¢_x0011_Øø_x0003_«N@m®_x000D_5ÕdK@ßÜ¯0D@ÿÀ¢$ë-?@vÖ±³U.I@b_x0006_=_x001E_C@_x001C_$Û_aC@Ü_x000D_5FÀD@Û¹ýåÝM@3ñ_x000B_N@ø_x001C_gÝJH@_x0011__x001C_û¾Ä?@,ÿz4_x0010_A@0 zRõpN@	¾.[ÜUC@h@xN_x0019_K@½(ÊjTH@¬þ_x0010__x0018_J@_x000C_@cT¶@@ý4§_x0018_/_x000D_J@Qép´(òG@¹_x0002_­A0IF@_x0012_9_x0011_Ôg+I@ÛN_x0017_æÕ_x0002_A@-Vrm¿F@¹¼D_x0012__x000E_n9@©ø8ä_x0001__x0002_²ÍT@#pç:F@&lt;Pa'û/D@nÍÜ_x0004_!O@¨æðÑêµH@Ñjúþ¬I@$SL(÷°E@úºÂJ(T@¦~Ö·ê_x000C_R@î½s0G@ìl¯MX¬A@_x0004_10­·K@|¿_x0017__x001C_G@tè¢%F@_x0014_ÞiX~:@Q®¢Æ@@Aþ_x0017_9P4@êÒUI@ÉËM0E@=_x000D_½`NM@v~f¯ô×K@6_x0017_÷_x001B_ÛB@¦_x0017_îx@H@Þ_x000E_ÉD@h_x001E_Ðhû_x0003_L@ì/_x000D_ºÖ;@¶äbNñ_x0010_B@UÓ_x000D_¨àL@­v_x0014_L_x0012_J@ÞàTð`W;@T_x0019_¡ZfL@¯_x0003_¡ò%F@_x0002__x0003_|ÖdSOæB@æ_x0015_ ×F@KËR_x0012_ÆJ@ø9zæKF@ßû.«G@|pª¦éO@Tz¾_x000E_ÆæM@ÌÁ_mWP@àzOjK@$¬FaõG@Ä_x000C_¸§Ùs8@ã&lt;JzG?@Ý¥Ï²»¯C@_x001A__x0001_»L@Ûuþ]sxL@!{R^muG@BµPBÊ|I@:¥«ðþJ@ô&gt;µÏ$E@_x000E_3]Á¦ùL@á4_x0004_ìÈ_x0010_K@]ºnîàQ@_x0006_TK&amp;_x0012_þH@ò÷F¸_?H@»ê¡ñME@ËñÚºM@FµQéoM@K»@ù_x001C_¾B@_x001E_Ùw¼&amp;ZE@'_x000C_7!¬§G@@QXãØC@Uã*_x0001_	_x0015__x001E_P@_x0004_ë¡Y£hG@¶M	Ê·ïN@Ü3`¦_x000E__x0006_K@_x001D_ôØÃ3ßB@½cJ_x0013_H@Òó_x0002__x0016_Û#M@óIÃØ¸H@¥ü)J@»"	Ô4H@@W+Â7_x0001_=@\!Ù_x000C_ÄH@aý_x0008__x000B_B@_x0016_{*KÃK@GbËC=³@@®]Å2d@@ÝW_x0008_½K@p[!²/L@ïÚ&gt;_x0003_ÆF@ÃK^)_x001B_F@&gt;cJ_x0006_yG@ÀñðU_x0011_E@4)_x0005_ÓD_x0007_@@#%§_x001E_tðQ@P_x0008_ÂTÎ?J@y_x000F_¿ÞôH@t_x0010_t]rG@_x0006_]££_x0013_&lt;G@¯G_x0007__x001E_úC@ç£Æ¶rwI@LælS§H@_x0008_ÑGÛ_x0012_¨K@_x0001__x0003_û'B_x0012_H@K!±_x000F_£ÓL@R{îDKå@@ÇÀÍP÷J@.zÄ²&gt;JC@Üý÷_x001F_ïR@Ôö_x001F_Øþ&gt;@Ò¬®`QHD@Þ¨©Xç&gt;@¸¬_x0002_£@@v×rL@½Yý_x0011_ø@@ÊXÁä¯þO@_x0001_£[M@9?@²:_x001A_C@6·à$y_x0017_@@IÄÒýÒJ@úé_x0018_Úh_x000C_P@oâ_x000F_x0H@uuÚP)ÃF@ØALËR_x0012_@ªt_x001A_jz_x001A_N@ÄV_x0015_d£H@´ßµ;4D@_x0018_ÌQ~@Q@º­b¸I@Bàr L@_x0010_H_x0010_GM@_x0018_p§è¿W@@u{fÔ{K@wi _x0013_D@Ã°þ_x0001__x0003_ò	H@ûy¦2`T@_x0002__x001C__x0002__x001E_E@_x000D_Há=_x0015_öB@HÁXµÙ_x0018_M@÷Ï6H@ü_x000F_ÃzÁîJ@ãÇ«fV_x0006_E@¸­³Oik@@ñç¸²_x000E_ðP@tv`ø,B@Ôò«Þ¡A@GäZ?@­`eüpI@|qØÞ.K@5LvÎÛ_x0005_3@_x0002_Þ_x0013_Ç_x0003_O@¨éùå_x001D_ÅP@_x000C_qq_x000C_þ¬D@_x0007_x¥{~G@µ$o·Þ&lt;@_x000F_8eéVwK@ºÚ94pK@Ep²²_x0016_C@_x0012_å_x000F_mZC@J!%ìW_x0016_G@+u²õu&gt;@&lt;lÆ´-H@kôúu*F:@°_x001E_ý_x0007_õA@`Ã4ËxuD@_x0012_²W_x0019_g5O@_x0001__x0007_X+ÌÁ8@n~fÃ¦9H@Zù_x001A__x0010_{¤P@_x001C_¬F'8½R@lK¦CÈ_x001F_H@&amp;r(-7@q|mø_x0004_aH@n_x0005_NÐ_x0008_QD@0Éþ	.XO@4ª§ïwÃM@-Ô^}«äH@_x0008__x0004_)d#K@+Ç_x0018_:oùG@ýÁ¹B@SÁ#ìÑtP@¬ðaE£L@éOÓáJ@_x0011_LN_x0003_sF@æ;3ËÒ³&gt;@:ìõeoE@²ÓV²RF@¬ûxÞëÔ&gt;@!)S_x001D_@_x0016_J@.é_x0008_GàÈE@_x0006_O_x0002_¡I6D@n¹zkNP@¹ª}_x0008__x0013_P@gy-`GF@¦ÂNJWJ@Â_x000C_ÁlÓ+O@x×náUò.@·%ÚE_x0002__x0003_.G@aâE_x000F_"F@À¼_x000E_VQC@ÊèªwûúE@äõn_x0017__x000F_C@'§µ¬5%@@ohì7ÍG@:_x0007_L0_x0006_ÞF@ö¹vqUH@_x0012_àoaE@Ò_x0018_½Xx_x001C_I@HÑ(ØyH@´û_x000F_²GwS@kÓ1u·äJ@_x0008_h;»1ìE@_x0017_ýQxES@H(_x0007_d£¨O@iz{_x0015_»F@Î¤ÞA@:_x000B_áC3B@÷Ë_x000C__x0001__x0018__x0002_H@³|ã3_x0011_6N@vb·_x0015_L@´t_x0015_n=;I@±È_x0011__x0001_O@_x0005_¹«Mz{F@~Øí!ÆG@Hz_x001F_P_x0002_G@ðuETÇF@¬~+Ø¦E@_x001D_1_x000C_V_x0004_ G@¡NîÅ_x000F_.E@_x0002__x0005_¿*¦¶ÌF@vô_x000F_ÒL@bÓ^´Ô_x0003_T@Îy¤_x0017_/J@_x0012_aLpOD@Ä 3wR@^A¶YÐ&gt;G@Kù2_x0018_ADH@%}¨Õ_x0013__D@Z¦¾µI@Ç_x0018_cEG@ö"{_x0015_ÜbB@cM"ÞãG@_x0015__x0018_}_x001B_UdG@MFkÂzA@Js3M@þ#¶éÔÕN@Åú[Àª_x0001_F@(_x000F_,ñtßD@_x000B__x001B_q*kD@_x001D_&gt;6n£§S@`ÓT#mQ@^oûJ¨BF@_x0015__x0004_pvÇóH@d¤°z_x0017_ñD@Èòói¡äD@èý	8yG@{ÒÖP;ü4@ò®ÀA9¸M@ç¤u-ÛC@§¯ï£_x001E_A@Ëò_x0011_Ý_x0002__x0005_EÒQ@}ZìÕývJ@¦îÆÕ«¢3@ð_x001B_úUNR@úÅlÛýSG@fSJ¤0¬F@8X|VóÈK@=[1ÇI@ §_x0005_O@k¥:_x001B_,¦B@4ð_x0016_NE@&gt;_x001D_Ö\âf&gt;@à_x0011_¯_x0004_¶tC@àÍ_x0017_|µÍD@S_x0001_é_x000D_J@emìã¾¦L@Å«_x0004_÷BäI@Û_x001F_:áI@z&gt;C&amp;ùúG@kf:á_x001A_8H@	%ãç¦A=@L_x0019__x0016_«_x0007_,C@Z¤Ï©M@¼Ö»`.S@È_x0011_ =OI@è°Ë=	1N@ñ_x001A_´_x000D_¼I@³_x0004_=	G@ùl#½FA@î_x0006_ëZ_´K@r+C!^nE@5Ü=µ_x0003_E@_x0002__x0006_y(ô)7_x0007_I@_x0007_Î·.(B@î^Û7ýàE@_x0004_C·I@_x000E_?èJLG@,ÅÊn¢0@¼·@__x0005_G@_x000E_@_x000B__x0001_XL@]Ü×nP@¤1~6GÁQ@&gt;ñL!YM@_x001D_þ{M¸ùF@s¤Ìó_x000C_ðF@¿Ø@	V¹C@Íµ_x001C_ å[I@!CvåÕ_x0006_C@S_x001B_ï³eµP@Ãå©I@:Y}`8)E@_x0004_·â¯xaI@_x0008_FhgI¡D@H/HuOHG@øK,­0#C@ü_x0007_]Ù](P@mIq_x0003_K@+õ_x0013_2²J@ãÙyU@_x000C_I@x._x000B_ï_x0008_oC@Ï_x0019_v±×S@S¦mR_x000E__x0002_I@2_x000B_1§·#2@_x0014_]b_x0005__x0007_&lt;_x0013_G@~a(IçE@3\Ð(Ö9@_x001F_Ô·'ô1G@Lp_ñ9ÞJ@_x0012_í-£½O@_x000E__x0005_âçQJ@_x0001_,Ø_x001F_»jE@M60!#7R@îÀkDkG@ìn@_x0005_VN@ýêÛ_x001E_@@_x0014_8_x0003_{3ÂH@ì_x0015_¿]#_x001F_Q@©_x0006_§õ$¢C@\º mj¼=@uWøkdõO@Â&lt; î_x0002_F@|¨öIùJ@¸fºt_x0015__x000D_G@k8óÕáC@õa`ñ¯_x000D_I@:B÷Lá_x000D_M@fÆ&gt;å_x001B_B@B©&amp;ÔëI@xê¹D·9L@[A©Ã_J@/9«³ÆõI@_x0013__x0006_­6¦ÐF@_x001E__x0004_3ÏÉ!K@g¯ªkùH@&gt;ør_x0014_GºE@_x0002__x0005_`O'¯±_x001B_R@_x0002_z_x001E_çB@kÐChM@ÿüÞîI@VH&lt;_x0004_Ó@@p_x0015_Gn°kB@_x001C_µ®HL@HáI(:=I@ã1"_x000D_ä7@ù+«.dE@1Aß	^_x000B_N@'·MB@Vy_x0006_rçG@_x0013_H$Ä¿ J@yc/nCöF@vºã_x0015_w_x0011_G@_x0006_&lt;_x0017_à_x001B_óL@tLäÁëF@:eÊ_x0015_69@6V+½_x0013_L@OÐzI¬iH@æÊ_x0003_ÌJ@8SÀE&gt;ËC@s_x0004_ÿó¯ÔF@Í³ósB@èÖgsdçD@_x0001_bx_x000E__iJ@Ü±"¶A@uÀÙ|Z½K@®_x001E_ê4M@@çÇaP@_x0008__x000F_K5_x0002__x0004_·+L@s_x0019_¥øzH@²_Ø¥D@DD/ÜÌ*@9_x000B_À7D@_x0012_	()èSL@Br¥îµþB@ëJwhH7@]ôÁõ«P@³44(ôE@¹h_x0011_D@M_x0011_%VfO@[_x0003_ÉëtóF@%¥ÊK@9\FsÈ9@0_x0014_lfB@_x0011_°ô+Ð_x0018_F@	mæ:JL@o¾®3_x0003_GI@ºÀ­Ò2L@ëì¦Há_x0008_&gt;@_x001F__x001A_¨,ÄL@ÕçÓÍJSK@í_x0001_!q_x001A_ÖI@_x0001__x0005__x0001_íô?Q@[ËýúkI@ï _x0011_å_x0018_@@_x0011_]ûÍO_x000B_K@_x0001__x0013_]xsX0@Ýy0õþÃD@l ¡Þ+¾?@váë8C@_x0001__x0002_ew9ÐÔP@|ÊÜ_x0004_"I@A,_x001E_¤_x0017_?@g(Ä£DG@kEúVC@M_x000C__x000F_E_x001D_à?@Âº_x0011_(i&amp;H@¼Înç2F@=ã¾k&lt;D@Ñ6¬ ¥«C@à©_x000F__x0004_gKF@îèðþ¼D@_x0018__x0005_æ÷&amp;I@°UÕ!½I@ÇTXP¯J@LÐWâ_x000E_H@1ïT_x0007_D±I@èÿ\]x_x0014_6@:¯wUÜI@¶q5KHg&lt;@\é_x000B_ö\»J@þóßþÕK@]mò¿N@v¶_x0014_¤ð_x0017_H@_x000F_¡:L?ÐH@Ê_x001E_í"¹úP@Ñ_x001A_l±çuA@NdV&amp;¹D@b_x000E_:c_x000E_¹G@ îC_x0007_¾G@TJÒÜ2H@7ùH_x0001__x0003_Z÷C@+õ;É/YF@¹TD)O@çör¦ñB@8ÂMvjn(@Ý¥ÆK¶I@ÅvUQM@¼Î_x0012_X¬R@º÷f.DI@EgÓ÷_x0013_eJ@Íì·Ù	ÉG@_x000B_§æ`¾ßF@ì°_x0008_g°L@_x001A_pµýrH@ú_x0018_Á£0Q@_x000D_ú_x0006__x0002_rJ@´ÏòK@_x0002_æ)v%N@_x001F__x000E_Ã®*F@_x000E__x0008_NÙoÅC@Â7y¦)yF@°£T_x001B_tÍI@}{_x0013_v°ª=@_x001F__x0002_u%7TB@¤_x000F_%´øD@ÙÏ_x0001_§ÐÅN@_x001A__x0017_2YæF@_x0008_ÕwY+V@ß´_x0006_mB@,ÑhýþE@b­ënE@Å÷õ¸@`L@_x0001__x0002_Dï£C@_x0007_# ö !H@	&amp;vyf_x0001_D@F#@ßP@cÑ°%@áßæy LA@ªçÈ4TG1@Ñ_x000B_¢ÕE@Ùä,.Þ_x0018_@@¿ô«¼ÌO@_x0012_)HÙÃ¢J@ø¿b_x0017_]H@_x0015_îéN@Ät­]¯H@¦(2_x0005_¼F@_x000C_É_x0012_\O@mh_x000F_¿ù_G@$Ê_x0005_HîL@8ðküÀG@Dö=úéP@ÚhÑ_x000C__x0008_A@Y_x001F_Z±xéG@jØÒùæqM@/(/mt_x0015_D@«&gt;æäp_x0008_;@åpJ&lt;TCF@á0¡coJ@_x0001_¸_x0008_ª_x001F_ëA@_x000C_WêUòE@Ä._x001E__x0016_O@¬ûës_x0016_Q@_x000D_É¸_x0001__x0002__x0006_ÜF@4&gt;)_x000D_E@&lt;£_x001E_Ôæ_x0016_L@.Sf³×F@g_x000B_ÚèHØJ@R_x0008__x000E_B(8L@Û/önD@»ó¶¿)K@'ïp_x000B_I@Cê°#I@ÿSk#ªJ@ª®_x0019_ÚáoO@_x0011__x0011_p®ËÙI@¿Í¿FÌM@zP4ö_x0012_;@¯«Ù t¤A@î¨oØ_x000F__x000B_J@O¤ô¹ÖJ@_x0015_Sí¤_x0008_ÇD@A,/EA8I@_x0012_rÃ1_x000C_ÒD@ Â}ØH@¿{XÑt=@,wù÷ëÎE@B_x000D_+´ëØM@c/ÑzßR@¿Z^Á`R@¨'BOà¦&lt;@_x000D_ç_x0014_C_x000E__x000E_E@1¿_x0011_«J@FU&gt;Ï|ßE@_x0003_rÿ_x0011__x001C_°D@_x0002__x0003_ÿ×g_x001F_{D@W¬¡ÏÙJ@¿_x000C_¶¤8_x0011_L@×_x0016_¡×H@¿[&lt;HÉ{H@ÈJnà'¬M@FÒ_x0010_¾M@Òã2o_x0017_:@W¤VÃòÊJ@.pIÏK@äÖ_x0003_bé}N@Aeâ&gt;@Í,ÂÖµ*D@_»2¸ÜTE@_x0001_+ËrJ@m5í`Ã_x0014_4@êåÊÉE@§£³_x0004_tE@@B,9òÆB@pÄÕåpG@,È¹rÎ:@p¤·ÆRE@ý;#´¬H@ìô_x001D_ã_x001E_B@âÅ$z_x0016__x001A_P@/;rGB×D@UÆôZU©J@B,.B@BèÆ_x001B_L5@a#£N\J@_x0003_iÇX@?@üÝÀ_x0008__x0001__x0003__x0015_ÐG@\_x0013_óþÿP@Ú_x001A_º nL@V(±Ê&lt;@Èf.c_x0002_MD@B_x0003_]ü}@@_x0017_×¾_x0001__x0014_áG@¶òûúLJ@ñ!Oa(aF@ô¾iß¥_x001E_M@B+ÓC²Ê@@ì_x0007__x0015_tªÓG@¦Å4V2ZG@Æ¹_x001D_³ìÜG@¿_x001C__x0006_ÀH@SôîÔ`6F@Î HUO@Ð§_x001E__x0014_ûCK@~_x000F_|_x0016_.P@bäJB_x0017_ËQ@_x0006_/S;_x0014_I@·"_x0018_?O@i@ÀÔH@ozô$JE@Â÷_x000E_ÅE@§tã$ØG@¾d®_x0010__x000B_L@_x000D_b·òH-J@9l\ßnÞD@ØX©óø9@*Ä¤í@Q@æ(±óODM@_x0002__x0003_B_x000B_ÐIïfF@«Ä_x001F__x001E_®_x0002_L@ç¬]_x0008_k_x0003_T@_ÊO©#_x0001_H@Äöæ]u,@2Î¦_x001D_I@ÔMåÌ&gt;D@âZÂ¡xG@_x0016_¬_x001C_IâD@_x0002_òu_x0005__x0013_D@_x0015_ç3£E@ìKj_x000B_Z&lt;@_x0005__x001F_/çG@8ZO9ÚE@Zm¹S®I@mdâ6ßQ@_x0016_£ü+_x0016_`&gt;@{Mc_x000F__x000B_YD@ÔÆ*v;@×ÓTDªI@s7g÷lF@À)c2K@ýñE=_x001A_-@@°â_x001D_¶@?@Ôb_x0017_ïqQ@\ÖÇÚ.C@ïy_x0017_¶_x0008__x0005_H@­YÁ±¸¹@@e,{PÂµ8@f²_áÚC@U7Ò G@_x001C_aP_x0002__x0004_ÿ9E@v=JÀïHB@r=^KA;J@ÅÁ.b4_x0007_E@©©«õA@ÂF¿_x0001__x0001__x0004_:@%d³7n=@_x0016_) E¨D@Å;¥%{±I@QE×ù_x0008_B@Q÷_x0017_ÂG×@@Êß]LAC@íÄ_x0006_{/9@Â_x000B_³OD@6¶­_x0010_ÇxE@æ2_x000B_¿E@TÉóí`^G@°Tå±&lt;F@ÀÍge7_x001F_5@@9%K_x0008_ßD@´pÜ¡xG@ßæ»_x001F_u§L@GZ¨C@Zz_x000C__x0001_tJ@_x000C_÷lDø=@]_x0014_ÑóII@ïß¸¥×D@E2/º_x001C__x0002_A@òÄÅ__x000E_F@ÈóðÍ¯_x0003_E@4ýþ9_x0001__N@K_x0016_Ö_x001B_/A@_x0001__x0003_ßð_x000C_iøB@BÀÙÚ½_x001E_@@¿rå9çG@XI*O@A@¬_x001D_krRÁH@¤0÷/75@äôy_x0014_ZZD@¨yó×: A@¦_x0004_Æ£B@Ý1ãÚDÄ?@ñµfjh[?@àñ_x001B_ä_x0019_IJ@°p½ßF@?è¤Ó	A@«Öh?@dk_x0017__x0014_»¶C@:µaÃ-)H@)ªÐ_x0002_#D@³®M³#F@2éü7[F@n¤¤¦æoE@¬WG_x0013_baB@rûÆðK%F@±l¹þÕ²B@Ö}·_x000C_êG@þ_x0005_/_x0007_C@¢Ò#1ÓÂH@Ô¸GRME@ª_x001C__x0005__x0014_ C@d_x001C_½ÐD@_x000E_^¹_x000E_WpA@Îf_x001A__x0001__x0005_Ñ0H@²8î_x0008_LH@)`{XhD@K¡ _x000D_&lt;&lt;@z`×T]I@pî_x000E_iB@ú£ÛØåD@ ²¡l7E@%æCTÔ&lt;@þÏÓÛìI@'÷Å¦C@úÎD2E@_x0017_$P²ê B@ï?âµ=@¨%ÁÝr_x0016_?@B_x001A_¢Ä"A@Ì¢-w_x0019_ÜE@xFx`¯E@®¤ôYD@l¿}áºG@°hN_x000F_¦=@;OóvQ@@jå_x0002_3YÓM@4ÕWâµ­=@½_x0011_ûÏÆ4I@&amp;!\¦GI@½õC_x0006_ E@$ûh_x0016__x0004_^A@4¡ " ?@_x0003_T¹_x0003_L@sf!Æ+I@_x001E_Ú_x0012_´K@_x0001__x0002_/+º_x0019__x000D_J@_x0010_UI¾ÑwK@ëàW_x001D_C@yw_x001C_)ÐE@«q_x000C_×ÕB@~m_x000C_·®H@\UÞÞú¡C@ÖoS[yóI@_x000E_bòÁGÎG@pR¨ÓoF@ª_x0015_ÏÈI@úNÚÁ*Å&gt;@|LÑnVI@ÍÙö G@¼ßQwQ@_x0008_}_x000F_®E@_x0014__x000B_?+F@Vä+7Ä_x000E_D@ãðÕÞhßG@(ÖTí%0G@p4Ù_x001C_"±F@_x0014_ræ\®qE@lê_x001C__x0010__x0005_U@BÝÑA@Øà_x0002__x0014_²;@¨VëÜA@_x0001_Á_x001A_ ðB@Î/_x0018_ÝK@J_x0016__x000D_=_x001C_?@Þ]_x001C_çA@²Ã¨A¡£M@/&gt;(ì_x0001__x000D_g.J@ ZÐñÙìA@T8)G@»^a_x0005__x001F_F@\þdÈ?@Z(¾K&gt;4Q@ÄW2LeE@¶a_x001F_	ç@@Û.HF_x000E_M@_x0003_½dÁù:@|ñ©/_x001F__x000C_C@_x0018_7D_x001B_ÀA@¦ýVÎdB@ò_x0004_&gt;¾ºqN@&lt;-Æé~äM@¡_x000E_Uù²7B@R8q¿9C@ÐZ_x001F_[%[H@ü_x000B__x0013__x0008_g_x0005_A@_x0007_&amp;[â¡D@_x0006__x0005_P_x0004_Ú*B@*&gt;Æiß7@ªvïvÎ&lt;@¦_x0010_©$©_x0002_L@_x0012_å¿÷«cC@±Äÿ_x0003_¹vK@_x0018_S'~_x001C_nK@´_x0002_\sÞ?@STÎB7F@dÄz*¼_x000E_G@Â:·oÆO@ÔèÙøïC@_x0001__x0002_©_x0019_á#;_x0005_C@_x001D_qá_x001D_dI@r&lt;Îæ®=J@^pGô_x0019_ÐB@_x0011_Æ«8@øu_x0006__x0005_Ôh?@ìN©ÊêXM@TA],SïH@ 38¿ E@w4[ñA_x001B_E@ø_x001E_Î~F@Xº·ö¦1B@¶)VxHrF@Òm_x0002__x000C_O@&lt;+n_x001F_fH@½=UË¬C@Îoï¯=C@d÷XË~F@$®_NÒ^F@¯,Êñ«D@î'em]´D@P^;mèÓL@¬Þ¶b`?@_x0012_ßôpOC@l]ðgv&gt;@_x0014_¨~_x0010_[A@w_x001E_SØçC@"_x000B__0-KE@K4³L_x001F_=@ìñü´1_x001A_R@_x0016_IäÖ!C@ºP_x0003__x0001__x0003__x001D_ C@.»Y¥_x001D_B@¢~1í9@`Eô-EH@&gt;væjvD@bÐKF@Â0ë¬YE@¨Ð¤e_x001B_¥D@_x0002_£ø&gt;AE@féi?¥E@®}"£ÜD@wM_x0010_°(_x0001_G@Õ_x0012_µE@Õ&gt;"&amp;&gt;@|ØB_x001E_IPD@¿²UÆ´\E@ Ie.¢ËK@J_x0010_hù2èC@_x000C_%Â_x0003_´E@´cZ­üLE@¸_x0010_êC@ÊÎa_x0001_pK@ÑùèPÕA@µ¸ì%_x0017_æ&lt;@þ_x0011_F&amp;E@&lt;_x000C_¬'9;@_x001C_®¯®I@pÕï¹I@:5R®HC@`ÐrÅ	H@_x0004_å%à_x000F_ÞF@_x000C_Õ=yU½H@_x0002__x0003__x0004_Ð_x0012_hû¦B@5úì):]F@î¡UbOìJ@®­Êù_x0013_ÿN@Ì_x000B_Ð_x001A_fÚE@_x001E_¯6A`\A@¶A_x0013_')C@Ò&amp;\ÞÍÇQ@`_x0015_þ wmG@ÅõõÉé^G@_x0019__x0003_BE@'_'ÓXR?@¸b_x0003_LÖ¸L@_x0019_Ù36ÖD@zá¢ÑCS@@_x000C_`÷¿BJ@_x0011_¸dö¿_x0007_D@ÆNåÿ7_x001F_A@_x0016__x0007_&lt;´_x001D_B@ö&amp;ÕÖ	K@V_Ð§mtJ@Ë_x001B_ìûïÜ@@1*U¥_x0001_&gt;@@F¶_x0002_Ó±G@-Ð&lt;ôÝù&lt;@sB[ë­K@ÉT#_x000D_.[J@$ÄúÁ_x001A_J@¢¶%,å_x0005_H@ìÛÅÖÛD@&amp;¦Ê,6P@zå{b_x0001__x0002_}jF@&gt;ÈMðÙ=@ÀJ_x000B_¿ÄH@_x0019_0­ØØH@_x0013__x000D_ÛB@Xñt_x0018_ÕG@áý6wÅ_x0013_N@º4&lt;í&gt;)&lt;@n¿r&gt;sG@è_x000F_¾»Ã_B@	®KþÆG@n#/þfK@il±íÊÂ=@öûÿ¬B@º¬I*£I@=6À)&lt;D@fïvq²F@þyF.A¤I@_x0005__x000F_]ðO@_x000E_8)1C@æ»SÊ¶B@_x0019_bsí1|G@_x0001_?s_x001F_ªùG@Hz=nAK@_ÖüÏB@ôLå¦_x0013_K@ß¬ämäÎ@@o_x001E_ PÒåH@m_x001A_²³M@àîðI@Ð_x000B_ _x000F_ÖìB@ØG_x0002_=_x0016_C@_x0001__x0005_Éá{À_x0006_ÅD@\½a¯ÉA@_x0016_èï=èÞF@¤_x0006__x0003_£ÚDM@´ ¨ß&gt;ÞL@xdËi!C@Ã&gt;Q_x0019_L	?@Üø²¥JÇH@´¤ ¾N@ÌgÍz¨E@Æ4&gt;Á@@±ôøÛ @@ÊOû°kÐH@ÿÚ?\¤6@8_x0004_øD1H@£ë_x0002_@F@¤9Z[ÏC@&lt;# v_x0006_èG@÷_x0010_Wpÿ;D@_x0014_áSb½¤&gt;@(gÚ èH@J1ë7{?@r|[_x0008_O@~Ò=SeJ@&amp;_x0016_$=@_x001E_ë¸z£¼A@.Ó/Í½µD@_x0002_TøýØ@@8øãèsñF@ßxó¬_x0006_òE@¼ªBnP@&gt;RÚx_x0001__x0003_[¼D@åS!L_x0018_Q?@?Jë6£_x0018_A@ _x0015_ÝÑgO@ê@7r(=@ôú_x0014_Â¿¬D@÷G_x0008_7DI@ó_x0005_ípÎ÷L@_x001E_Ü]_x000D_Ñe7@&lt;_x0014_»­M|?@¤°¶_x001F_M@i»ÜåðF@Ýà¼o#J@âîÌà_x0018_M@Üê_x0007_,®E@ð®ÖuëD@ÎØAï&gt;@*4_x0014_dù0I@Fõ_x001F_Nné9@2_x0011_¶t¤9O@jå1Ú¯_x0014_@@g.÷ÊC@ïJý_x000D_äE@:DÓ_x0004__x0016__x001E_L@]Ò\¡ÇF@ño_x001B_R¡I@ 1SØØ@@_x0002_b_x0017_Ör¯D@8}¨MRJ@òlJ÷_x0016_I@Rû_x000C_2R@Z&amp;ð@@_x0004__x0005_?Â_x0001_KQF@¦íu_x0004_×ÐL@~3á{_x0007_H@%K_x001A__M¿B@\±_x0013__x001D_9@yù²ãÈuD@ÆD_x0008__x000B_ûãG@ýùôÜ»_x0008_I@_x000E_o_x000D_âY=@¨ÌÙ5R_x000E_F@Hø4ì_x0002__x0018_E@ï	aèiR@_x001B_À:_x000C_üA@Ó_x0003__x001D_^Eï?@¶â6ÜE@_x000D_%_x001F_úªD@áÁ0_x0003__x0010_@@vsk=vÅH@_x000E_ g#ñ3C@2_x0016_T_x001B_é;@øSIZwA@6·Ê_x000D_ûæB@Â_x000F_ºÌB@ÿ_x001D_¨çgð8@ª}XÊFs&gt;@#ÖG3°	A@n(¯}ÙrA@"¼[À_x0010_H@_x0002_6­Ò°9C@êy36 {?@öÖmíØF@]¸¿_x0001__x0003_2÷?@µ_x0015_lÊµF@_x0010_K_x0015_'G@nâ_x0016_aF@ã&lt;º_x001A_È¹L@Lv_x0016__x0008_VA@_x0012__x0012_§uGH@Õ*gxDÜC@x4´^¸þB@_x0010_¥f!}B@vjlAñ`A@_x000C_+v_x0016_@@_x001B__x0002_Þä9F@9v_x0005_TF@N9Á	Y_x0007_E@ê¸f_x0003_öI@¦_x0014__x001E_f+9@â³_x0004__x0004_¥}@@î{_x0007_¯[ýJ@÷öª[ÂâA@®Z¯z½iB@_x000F_TþNðM@*öA»_x0018_J@ÜsaÜsQB@6ÝØ-_x0004__x0014_H@H´íõ"¦9@ðúônÛH@ö_x000C_`_x0007_UyJ@Æµ*ôC@äâk¥_x001F__K@^Óg_x001A_qÅJ@SA*9F@_x0001__x0002_ÊÈ_x0012_B@#©ó5"F@aSûP@¬_x0017_ßïC@Ìà)ò«\G@VDi¶³uD@;÷h}½A@ý_x0011_2¦¢oE@Jµh_x0017_$&gt;J@j·åI@_x0006_®§æA@NX_x0008_äFI@|_x001D_L&lt; OH@ø$R£åçA@_x001D__x0019_GCxþB@ª9©+_x0002__x000D_I@²çÄªçÁ@@Ö«_x001B_bnîB@Ø_x0010_ _x0011_f©Q@_x0017_ó_x000E_K&gt;@,U½_x0011__x0017_@@ke_x0008_÷4£A@2WÉÜB@±ÎIÙ_x0018_C@4ÖÁìÉM@"Ì_x001F__x0008_)H@¨n@DÀPI@ÿ_x0007_¢WÊÑN@dÚr¡È_x0006_G@&gt;hÖãK@É Ç~ÆB@0k¿_x0007__x0001__x0004_)_x001A_M@1L?ç­J@Ì#l¹_x000E_P@:Ø¬	WD@.àDw¹ÏD@_x0014_GL­_x0005_G@`!=,B@ü¨._x0014_ME@ÅYSÓG@bº[Ä/·A@ä ­DL@_x0019_ÛxÞt¦G@x¬_x0019_N»K@²[Û¹ºD@´ÛöÓ_x0008_¥@@TI_x0005_M:C@éÇ(:JéL@ÔDÿË´ÚF@0×¹½èQ@ñªº_x001D_9I@Tw×ëköB@k6ÈÿÿÕE@l¬ÀÑ_x0015_&lt;@(tÓ_x000B_D@è~$çD@5¨Sâ_x0016_ÄL@¾ll_x001F_ÑK@gB_x0003_¥5II@_x0012_º_x0002_Ó.H@&lt;yoíòC@:õBÏm.E@º5Þ³CD@_x0001__x0006_·ÿg&lt;VüO@Ðqô,ÚK@3¸2º¼&lt;@»ü¶?ìÛA@ÄCn2H@UbüQñü@@þCiÃ«A@é`^F_x000E_[J@¼ÚÎ_x0015_B=@WyÜ_x0013_B@_x0001_ÝÒÊQ)J@=_x0013_Qq:@W$#LÃO@_x000B_zèè_x0001_B@)®5ø¨E@&lt;_x0004__x0017_¥rF@}ðè&lt;L@ùíjbÒD@["£í?@*8;ÒB@\k]E:I@_x0008_¾&amp;º_x000D_Q@ácT_x0005_ý.M@_x0002_c÷uB2Q@üÃüÂIJ@_x001B_ï_x0003__x001D_ê/E@Lî`:neH@_x000D_wF´~D@øþ5Ó¨I@C­C/³òO@ù½_x0011_NêóH@áÏn£_x0001__x0003__x0012_ E@êoaV5NP@ ãLÈ=ù@@¥ÅÀ_x000F_v¯A@Ör6ÅánI@(!ç©½åL@"^_x000C__x0006_	¡6@¾õ]ßiC@Ò­±[?:@_x0002__x0002__x0016_Õ£E@_x000F_õ¨´-;A@ä_x001C__x0014_¸ó_x001F_D@ÙÐw2îH@¹Ò'	µE@õØK®ÅB@¨ÙWÛ9_x000F_G@ÊEd1ùWN@v_x0017_Ø×9H@pÝèÂ@@_x0008_	_x0003_þ/H@Pø&lt;%_x0007_0&gt;@(©Ò¡N@ÿåH_x0003_Ì_x0005_@@Qc³ó+B@ñÌ:æÐE@ß¢ªuW¦Q@Ðê_x001A_nA@_x001C_¨%½RM@Trå_x001C__x0002_äD@äq(e F@¿_x0014_è^»A@d_x0011_M_x0010_E@_x0003__x0004_Aøu_x0014_÷ÂL@þÓs]O±K@zÝËrë¹9@_x0010__x0004_xXI@2¹ô' H@ÆGðK[ê;@¡'_x001D_ü_x0008_KA@Ú5·oebE@f_x000F_RÓv¹J@¦\"éA@ûå]_x0017_´;R@&amp;¾úîX&gt;D@:¸*_x0010_KE&gt;@L%¢_x001E_WÉA@_x001D_\÷©E@ì¡Ç£C@_x0002__ÕQÞE@µ¦g_x001E_I@êÛ;P¾sB@Y_x0013_Ö \ B@_x0001_ÒéWµÙ?@}H×¡ÕB@ÄõbxbDI@VG«KQI@|Æ¾î&lt;_x0014_M@lkH¢K06@(ô&gt;E@¬/ïgîê9@öàhfqI@$/Ú_x0004_¿=@khÙéþ&lt;@ÅUÍ_x0003__x0005_._x0017_F@aN_x001C_1tH@ÒhÖ&lt;:_x0002_B@@_x0008_ý§[&lt;@ÌÂ,!ÅmE@ÿ8\¦åO@ÊbA_x0008_jG@¶ÈÀ_x0004_&gt;@¿t_x0003__x001E_&amp;7H@ ±`Ì@EE@P\VF@ÿªæ±Ò;@XI³´@JF@ëyØ,u_x0007_I@6õ(ÿÑ0E@úÔ_x0019_ëgK@ÈnJsøK@Dâ«Ô_x0005_!H@åXµ!_x0016_ñ=@²$OØÏ¸E@_x0008_³ÁÊ_x0008_J@îh÷M¹_x0007_C@¿¢.n_x0011_¯@@4ûÂ¡_x0017_/7@@|â4_x0004_C@2£Wéî"H@ &gt;±&amp;%wH@àÖ´Å6N@ºAPÎóK@_x000F_y§ó_x0001_F@ÊX|~Ã¤B@ë_x0016_Ýä4C@_x0001__x0003_AáãË81C@FÏª1üN@æKíÿDC@Í¯Óç¥7C@ø_x0006__x0008_p`I;@$¶t9°H@7ú_x001C_G@Zí8_ý_x0010_E@Ì$¿±D@~'$I@ìÎæ_x0004_°D@ÅÁ_x0004_ñâ(F@kà/^7_x0017_D@NÖ_x000F_lA@:Ç®a&gt;¼B@ÎÀJ©?I@ÄW!í)0L@¤i46½5@:Ú'ï0Â9@ iN_x000D_´D@Ô_x0017_²0D@¤V¸eH@À_x0002_.¬ºB@_x0013_ö^3O@Êÿ¶_x0008_´WD@]ßíhÆI@~,À¤]?@@²?Rd("N@"]"äæÎG@´ =PK@5_x0016_òtH¬C@_x000F_ä_x0002__x0004_ß?@LIÛ¯¦iD@ì¬½p_x000D_9@XIE6_x0001_N@®¬×_x000E_p_x000B_@@¼ÖãÍCL@_x0012_Ê'tvA@Ù_x001D_äj4!D@i(_x001C_W°áH@V«4â5_x0007_F@x_x000D_w_x0017_ÝÒR@â_x001A_#ËF@_x0019_rk,_@@o²G_x0010_Q8;@&lt;eÅ$KÊE@_x0004_i/'zA@ÖH_x0004_r_x0005_G@}òª°_x001D_tI@Õ£÷@"wD@¸ØÖ}Ü@@Ü®Ob_x0002_K@Øa9SÃ&gt;@ãþW_x001B_äJ@ð_x001D_Ú_x001B_qBD@_x0003_Ð0Õ9E@ÞôSåê&lt;J@íu_x0001_7@E@Î[j~_x001D_K@_x0001__x001E_ÒlÌæA@P¢_x0002_Êë§O@_x0019_Àr_x0018_cM@/Î_x000E_ìE@_x0002__x0003_ÊÌ_x0011_ªG@Ï%&amp;¹_x0019_;@de¢òåKE@_x001C_ðÈBÊØA@¼ïÇ_x001A__x0001_G@_x0012_a_x0005_¯rE@Ò×	Ò±R@_x0002_±äE_x0016_¬F@«_x0012_j^mõ:@µ0Ëx_x0010_&gt;2@o·Óó°O@_x0004_$ê:&lt;B@ÝãÊ7ÅA@&gt;0J_x001B__x000F_ùP@}·¦D@¾_x001A_&gt;Þk_x001B_I@x=ãèS_x0018_B@8³.­bQ@Þ£¢¦&amp;¹M@*pÏØ&lt;&lt;@JÛBF@zVR|XC@f{!ªÃuA@jT±!¥¬P@_x0012_cÖE³B@¶BhMÙ:@RÁÃ5àcN@*I`²½ËC@»wé _x001C_¬C@$_x0016_çï@÷8@Ô¡?º`F@ÎÅi_x0002__x0005__x000D_YJ@QY«d¸©P@_x001E__x0008__x0003__x000C_ÈF@öÊA@øÂ½­H@B4_x0012_®5@Æý2­_x0016_7S@he¢1RE@_x001B_SXkæp@@_x001A_Ó¢W¢LJ@³_x0007_é³|ìE@¯­úèG@ñN)_x001D_ÈD@ô&amp;_x0001_ÉX!M@6y_x0014_ù@@Æ^ÛR*_x0007_G@¾ü83ÌC@`Ïà*C@á7_x0002_~E@¶~×³¸J@ÝÛXÈ|EQ@g­ÛûG¿M@¿0Z_x0013_C@&gt;6þ&gt;mKH@æÂk/G@_x000E__x0007_{¤K@GØ¥«Ñ¯D@ÛJa»_x000F_D@câ_x0003_aHB@^Aå_x000E_B@çV:)oH@_x0004__x0013_¦¦í1E@_x0004__x0005_ô­Hú*æE@ý_x000D__x001B__+zJ@zÏëg¥A@ÔÉ|ÞI@\b¤t_x0015_+5@¦_x0011__x0018_$_x0002_&lt;@ÇQ~X80C@/ñ¢*F@6 C¶á;@¬E«_x0001_ø?@ðÝÖÛÊ¦M@_x0004_rÍd_x0001_C@ò­%d-ýK@¬%_x000D_*^tJ@_x0019_±t_x0007_×B@þ_x0015__x0006_ÌG@_x000E_4|_x001A_RH@Þ·²$"J@\±Ç0B@æ¸ _x000E_JVF@_x001C_éü&gt;x@E@_x0002_Íõ¼þvC@+¶_x0016_¤ @G@NÏvÉ½_x001D_F@P|Á3G@(Û·_x000B_ãÌ?@	UÇÚ_x0006__x0003_M@Òï÷UJ@½òYóB@X_x0011__x0013_°C_x0004_&gt;@_x0001_ÚÞND@_x0019_¯;_x0001__x0005__x0015_\H@uUBh¾-P@4SÐ_x0010_¬9@]]ù¾M@¶ùp5\B@üH£CF@¬OÐJÎC@À&amp;_x0005__x000E_ËFE@}Óôna_x0014_@@Ý¸i_x000C_iH@ýL°Ó~=@Æ_x0005_.ùAF@òl*_À?@ák:Ñ@A@ü_x0005_ÿ$H@4E_x001D_æÞO@Y_x0003_'(â@@ÓðñAê2B@¬|§ÝTN@Áæ$gO@_x0006_ÊaÝÂR@hfÆd	;@ç÷bL¾N@9Â_x001B_×¤B@ÞíÕWÒ_x0001_D@¶V6äÍûI@_x0018_#0X´C@¸ !sID@R8ÕÑ]E@_x0004__x0002_÷(mC@qD,Ó©_x0005_B@~fSÒ	WB@_x0004__x0007_És,79W7@[ìÇ_x0006__x0018_G@&lt;ßqÙ_x0003_+Q@s_x000D_UWJ@¶ÜdûK@,÷_x0010_Á¡ªG@uÃGõz_J@,µYé«_x0011_M@f_x001A_lP@_x0012__x0012_ü+RF@_x0002_ËèüB@D_x0001_¸uµQ@çaS²t@@%P_x0019_fúD@&gt;_x0007_çu¤G@lt°Æ_x0010_K@	¥QZÊ=&lt;@rlf_x0010_è?@Ò´_x000E_ý&lt;G@-Qã8_x000F_B@ÿ_x001F_Ã«K@=çð_x0005_¹A@¶¸`²â[L@g¥_2I@PÇ½µ_x000D_±@@ý÷§¸aCI@6ILQ_x0002_#L@_x000C_¨OL@ÏI]º^@F@_x0012__x0012_P_x000D_ùäD@R_x001E_&amp;'J@ª0_x0017__x0003__x0004_V²=@Âòµä¾E@ÂÂz&amp;?@ùy¡ÜÎ=E@TÖËû]A@ë3ì_x0007_N@¶L?_x000E_H@÷ùºè_x0017__x000E_J@£wcjRB@ Ö®3N@èi_x0002_[à&amp;A@Öô@n,jN@|âCÓ_x0019_âJ@§A_x000F_GåJ@&gt;kU0H@ £OgøB@þ~)0ÜC@-_x0016_¨Ü_x001E_H@dßÏ4&gt;@RÁçk:@¨KeS_x0015_J@_x0010_ÛR®G@¶_x000C_¸ÀÿN@b¸F@'íA}«½J@_x001C_ÙÌËÂJI@Uáï2 1G@nîýÞ_x0001_G@gË ö!À;@º_x001A__x0013__x0017_üJ@_x0004_x_x000D_{_x0003_5C@^´_x001A_´}C@_x0002__x0003_Áøtåå	D@jdôá^¡&lt;@ô6ñjhC@_x001A_$í_x001F_qÄ@@ÛbeC@_x0014_(ªöD@º½¥M@_x0006_F@:D@çþêG@O_x000F_Í\KÙ=@~ÄDÔÇH@\_x0010__x0005_°FÌF@Í_x001D_ÝÞ_x0002_C@_x000E__x000F_Á`÷G@ÖGÔù_x001E_zD@~À þD@è¼óÿ_x000C_¼&gt;@ÞùfðÀE@&amp;bÜ¸©@@8`zï8@È_x0003_	hHúH@4£_x0016__x0012_oC@vÚ*ÍÌD@x,õNK@uhá?_x0003_óH@0ø ayF@_x0001_¿|w°E@ ìy_x0010__x0011_OD@À_x000C_çz¶èE@¶Í®Ö#F@äôBÒÍ99@¹EA$©B@_x0010_4j_x0001__x0002_,hE@LóÉÈL@8]ÚfçP@^ñ;@÷÷]ÖE@è¸¼eª;@@ën¿DÖéH@2?[$ÑF@_x0006_òC_x001B_?C@_x0001_äÅ½´M@x¾4C¯D@¼_x0017_ÙªE@|rÞÇ6ì&gt;@¡Õ¬@UH@VÀÀq!ùB@Ðv¶C|lK@$ê(_x0018_IQ@`_x0004_mí_E@i7_x000E_xàF@ÇZãNB_x0014_@@ºI_x0013_ÎnD@ G;_x0016_¬,G@Ã=wÿ@@àU ÔºF@ ?sè|]P@}±èK@ªÂa_ñ}F@u_x0003__x0003_©ÖI@Wó%å&gt;@-T¾^C@¦	Ê.ì	G@0_x001B_¸$&amp;F@_x0002__x0003_^è_x001B_IØ¯&lt;@Zr¦÷H@r3°Ý9L@@êc+GE@è_x0005_ÁY¦F@²[Ö´ÈI@òÁË9xHF@~{U 31J@u_x000B_õ_x0001_îµI@®T&gt;p^K@rÿ2K&gt;²+@¾Ã*H7@FU«¨æFF@·R©pöþA@Ë7_x0016_*êM@rÎæ_x001B_|2@@¾dMöö=@_x0018_ëØò!_x0014_P@^ÅOÉJ@égl_x001B_1E@3ÓnÿKG@íÇ!5@_x0003__x0008_àgC@"ÛoH¹~K@Km_x0017_2Å_x000F_?@&lt;~åÈêA@E0mÏC@&amp;îQI@´Ï%	&gt;_x0007_E@Xh_x000C_+X_x001D_H@¶É_x000F_+¹_x0012_D@|®³c_x0001__x0002_&gt;Q@@Xüé_x0011_jXF@Düþ¤w5@:Ag_x0007_úF@¤ä²Æm-F@`Õ¸ì=I@9~ì!¬E@&amp;ó_x0007_~G@gLs_x001A_hdF@¬v_x0007_èÃ=@Á_1[4O@ _x0005_µ]ÌÔ@@Õt¼Í·_x0017_C@ðQàC¿K@þ¹m_x0013_.=@)Bz|ÈI@D|õØ«PD@êíÄÁÏR@NÞt]«ND@¦_x000F__x0013__x000B_L@tï_x0008__x000F_~2@l ¨á}D@ô¹Oþ&amp;ÊI@@àÙúÈJ@_x0015_û0tá8H@?[ò¸¢ÅH@ÄÇ  nF@!_x000D_ÎÆC@ÿ_x0006_¢c)Å&gt;@v·EòÆ.D@_x0002_ðmË'yD@Y_x0018_±¿_x0017_$C@_x0001__x0002_¤Ñãç¯9D@»_x001A_ïÎD@UÖìZôD@&lt;_x0013_:_x001D_÷G@VX:²_x0005_D@Ð5¢Ì­F@w¯sG{B@^ü|âÌúA@FµS_x0003_Ã«E@¼ÍyËnJ@_x0014_ÁEÍ}xD@·áf"ÈcF@7]äÔ_x001C_G@!_x0019_o0F@ 4Ì¥,ÔE@W©QíD@9t7kF@èN4l_x0013_H@xÛ@_x0013_E@u6/_x001B_RE@$¹`ý*@@Og_x000D_å#B@Ä¯-=êiD@hºm(îC@º´940_x000B_E@m¡zµ°E@_x000C_C_x000E_AM=@Ù§i¬òA@*×/wG@(_x0017_ã1_x000F_àE@ùW=F@&gt;)¶_x0002__x0005_x¯;@wCÃ_x0007_Ä¿F@êcï§$éL@_x0010_"×Á=D@¨WH¤©eG@Öñ7_x0015__x000C__x001E_B@ï_x000F_#'ÂJ@_x001C_.?§2F@ð×T©_x001E_ýI@_x001E_Û_x0003_=ÇI@²Ïí9@@÷yó*çKF@òÆF\_x001A_	M@âLè©E@Qkè_x0001_ÃG@_x0019_ÕALLF@_x0013_®_x0001_Y_x0004_J@â½DÍý°E@½A0¦¨B@û_x000E_%¼Ë]F@J=ß_x0017__x0014_J@LrodC@_x0002_wòïwC@_x001A_¾®¿§dL@6#µC@_x000F_,Ý_x000D_Ê¢;@Ô_x0019_æ_x001E_xîD@í_x0015_(óJ@~Î ¤!¥C@P_x001A_Ú2k-B@VÂ_x000C_zJ@Øo_F@_x0001__x0002_ô_x000E_(ã_x0004_F@2ÉWSö&amp;I@èÇ_x0019_±¤G@Of_x0012__x0013_ÑG@TÝ_x0001_Ðñ¦F@Ð¨x¤×ÇD@_x0004_"L".E@_x0004_áNJE@`«\_x001A_ÇúH@ESÆdÕ$F@ü§Ú_x001E_E@_x0018_¶ý1oI@¬§_x001F_ºeõF@5I_x0019_çH@_x0018_ö¹2'F@_x0011__x0010_äâW-A@RHe¿ÃÏ?@&lt;@,¼«ÉE@×¹jVC@·_x000D_S_x0018_ÒµF@Ìí6OüD@´ÐçL&amp;ïJ@0%gMG@ø¾_x001C_C@úEìÆÊîD@_x0012_+Àà³D@ÌÌÿçE@_x0016_òS3 H@öi.i6F@æ_x0010_ë¾C@u_x0017_zI@@_x000C_¾mx_x0001__x0004_ðC@mÄõuùøD@#Ãp_x000F_9_x0006_G@~ù¤_x000B_þG@RÌ6®KjD@CLë÷@@FKú¾0C@_x0003_ÃÀ©Ò&gt;@ôº¤MF@~!Ý¯_x0005_	L@§oD_x0019_;ÁH@=õÄý¯G@èà^µ&gt;I@,ðÌ_x0002_TI@´¾«{F@.Då_@_x001F_F@Â_x000F_pøF@ÊnÂY¤ÁK@.o·SÙA@iG_x000D__x001E_G@`ª´&gt;G@§$üð¨A@ìx«¼î~&lt;@4Ó9_x0011_XA@A@³à_x000C__x0006_L@è_x0004_il\¥@@ÐÄ_x000E_ WA@º_x000E_W»¥8@yyÕH@@Ó'è_x000E_D@tSä_x0016_&lt;D@KWRÒ¸H@_x0002__x0003_d¯M_x001D_LF@ZyûnqH@ôØB_x000F__x0003_½I@_x001A_§hMnI@Kò´Ê_x0002__x0001_J@]Z_x0012__x0006__x0006_I@þ6"¤L¨?@£fÎ÷êF@O[c8TLH@x:_x0008__x000F_»A@ªO³ý&gt;@Xw¥¥_x0017_¨E@_Þ¦ÇÍJ@I§1G@øf2®¨¯C@_x001C__x001B_®/|B@ÈçX9_x0007_ûF@Ä_x001E_Æ{#¸M@Lx#\_x0016_hC@à_x0015__x001F_O@ÈæatI@ô°lhÞnD@_x0010_ñ_x001D_ß?MC@t_x0005__x001D_ÿAçG@ÑèC`±D@ß_x001A_J_x000E__x001C_ºE@odÞwF@YèÇ-&lt;K@'ýøòåñI@Ú_x001D_tÞ£NF@_x0002_ò*°8Q@º_x0013_ö_x0006__x0007_½F@6ìÇ·7J@RÛ©I@_x0018_67N¹ÀG@_x0014_àlÿI_x0018_C@Ð¡_x000E_óOGD@D9ÜÓÌK@Êe_b_x000B_GB@­Ý=C@ÔT­B@¼í*,°GA@c2p_x0014_^=@,&gt;5_x0001_Û­@@à8·{ZJ@£_x0019_¹¨1uB@ª_x001A_ìÃ¦MB@ÓiÂÊpF@p#{_x001D_þtH@_x0003__x0015_|öB@(q*©_x0005_ÐD@ßæP%+G@ÎøuµÕID@Q,|à&lt;C@¶.ZÒd_x0019_F@Ú5]_k_x0005_C@º¾*qo¡B@¡Q%¦ñùG@þú_x0001__x0004_ö_x0002_C@Ó®¿ÉB@öÆ½g_x001C_H@¢~Ññ3ÐG@£_x0002_ÂÝC@_x0001__x0002_ªPj)_x0004_J@î'Ô@@_x0014_ñ»!C´&gt;@uîü_x001C_åhA@úÞôü_x000C_aF@_x0012_i ¥¿F@Ç+¦nÀO@@AîÜËöÏF@_x001F_ð¯bn¤A@êäð_x000B_ú:I@¢ôÎ¾óD@¨;_x001B_bJÌH@_x001A_VG_x0013_E@¸x³º_x000C_ÒH@&gt;ù_x0004_Ø¨B@^DÈ4­E@T_x0004_8G@Ák_x0002_uªF@ pálE;C@àøGÌ¢÷M@_x0014_ÀÎ7RÞ@@¼`ÝÕ4K@[ Z_x001B_G@þ~_x0003_=ø&gt;@1õñò&lt;µE@_x0016_ÏáÛ@@x_x001E_t+õE@_x0016_Eä\I@¬¼§}¸D@æ»°kqF@nÇ!J@b&lt;!_x0013__x0003__x0006_É_x001A_E@_x0014_CùGu8D@MÆ_x0019_X,G@_x0002_|u_[DF@*ûö½[_x0002_I@;L0Ë_x0004_*B@þ:·_x0005_J@à_x0010_OåF@¨½6y½A@(aÀÿ%jB@àO4ù¼,A@Il.qF@~l_x001E_nA(C@rºn?+ÄD@'¸Ã¡¬C@ôªVÚ®E@)÷8W­ÜA@XFEý_G@%5Ò44/A@mèrÍC@_x0014_õá­_x000B_I@ÿïwÚÞ?@M®F_x0018_ºÀE@åh=ÂCD@Ê½D_x001D_®_x001A_@@_x0001_íITHG@fîÊ¨_x0013_E@­¨_x0002_÷9¹A@D_x001A_#ZåH@À]|þ$DC@P¹ì_x001C_§K@_x000F_Ë7©¾¿@@_x0001__x000B_ÐÕ-_x0006_õZJ@Å_x000B_¬$_x001F_ÌE@¤l\¶aÕB@®¸²4lI@_x000F_ÿúÙF@J:õ0_x0016_%I@Ô#_x0001__x0004_rN@ ¤¢²òG@FÓ¥_x0010__x0007_A@úWh_x001B_k¾G@\_x0019_6hÛ&lt;@¬vúêèE@ö¢³Ï_x0008_áH@Á½]_åDD@æÄà_x0015_ø±F@_x001E_TyhC@.h_x0016_y~H@¸öê­¤ÝJ@ÿ_x000B_ÝÙD@êÔeØK@He¶T_x0005_lE@Æ¡Ì_x0013__x001F__x001D_E@2®]vA@d_x000F_y&amp;ÚuE@Väne¦àF@d(bU_F@ÐäÎ=ÀF@ÑìÃÉL1F@_x0013_AAo~&lt;E@_x0002_9°t'A@Xøê_x0003_g	E@Øè_x001D__x0003__x0005_ZúG@Z!»_x0004_C@x_x0010_=ºF@nbyoD@ÒZÂÌÚHH@ùÀÂÿrH@_x0014_û\3Ù_x001C_I@dVt#WA@èÐÞ*E2B@ì51í;UJ@ó_x0007_Í_x0001_[E@z{LÂûC@ÆV¯YGK@ä?WúvC@­ÌÎ¼ûE@B;m ÛF@QøD_x0019__x0013_¥K@sÑýG@à¼WC@Ìg·"H@_x0002_VàÂèêC@´º2pËJG@_8öèý¼D@B_x0006__x000D_9Å/E@_x0003_t^_x0006_·H@¾IHÊæ~D@Ïe]G@ºCí:Å­H@u*ßDC@&lt;¶_x0017_ÿ&lt;0F@n@[R&gt;`D@Ëz!ÊzoK@_x0001__x0005_éÅ_x0005_Æ_x0015__x000D_G@8ñ«s)=G@£xhzG@5=(ê"±E@ÂWüþ©ÍK@Üt)/E@_x001D_¢®Å_x0013_@@_x0004_â_x0015_dßpF@¤c_x000E_ZB@&amp;e_x001B_ÇòãE@øHüF@&lt;_x0003_Á_x001D_mD@âJ÷k/_x0014_F@¦_x0008_¾Ë÷ÙD@_x000C_U?¸(_x001B_H@xÙäF@\YmC;G@Ø¹ÇH@Á_x001C_^Â§ªE@Ò|k_x0002_È_x000D_J@LC@/È@ïAð5@q_x000C_ÍÌF@_x0005_âÌ¶ËB@îGJþÊD@Ä&amp;O4@1õ!ë$KP@]xØÓA@_x0012_ëÌü27J@¸7jJü1G@li(_x001F_ëE@Sð@¥_x0005__x0007_PwC@_x000C_½n¦(A@Ô)VfF@-g^tM@WÒÒåT\G@ÖÝ7®B@®ä_x0008__x0002_s¯B@¤ô_x0007__x0016_ÝÔ@@ÝÈ³÷TA@jÏ­_x0003_ÊOC@	_x0011__x0013_#_x0013_E@_x0004_óÏD¼gC@ìû³»tCH@Ë_ècÂxD@¦¿!þG@l¡øî_x0006_óD@_x0014_ÌYU@A@[:Ü	J@_x001C_WÉ_x0001_«ÕE@ô\Ê_x000E_æI@B½_x000C_;9@d¥bfV_x0002_J@!õ_ª|_x0005_I@ÉBù"¿dC@»÷ê&gt;:C@úã·ÙzF@Þ_x001E_ÞU_x000B__x0007_B@Ú_x000B__x0016__x0006_j«@@Ä±ÐTÝ?@Ú"¿¹ÈvG@Ðc_x0015_eH_x0004_J@å3_x0014_IF@_x0002__x0003__x0006_ì,¡H@êÞ1@'D@_x0004_ãL^lD@4[HO_x0005__x0013_C@Þé¨þIgG@4¹®úô)D@|`ó"«F@_x000E_ÿ ú_x0014_D@^t_x0011_)gpD@N_x001D__x000F_÷gF@TZ~ÙØF@ÍnZª$ÕA@¥Ü÷ººC@Ó÷Ü¶A@`_x001E_ñP}6?@4*­K@_x0006_ãÌ.²õF@_x0001_7óµpD@ÔéÛ»cÂJ@ú3_x0016_C@lHUH@wr;}E@l~_x0010_-;K@BEPËlL@_x0003_VóýöD@#ñþóqB@}ú(èû¾C@¤&amp;X¨mûC@m×Ö0JÏC@À% [ó×6@@#í_x0016__x0017_A@fGÑ_x0001__x0002_&lt;_x0005_F@¦×%-;@Mh_x0004_Þ¢@@0_x000F_iÝv»G@Ä¡9CTD@äãÁ_x001C_A@§}M_x0019_B³B@[OnÞ»@@ªÔú¥º@M@ôcÌèOÝ;@úPñ·z-F@lï_x0011_­öF@_x001C__x0012_%£¿·B@VÒB_x001E_ãnC@b$n(¼CH@¨dÙ~_x0007_¾L@cFPÙ¼@E@&amp;4_x000D__x0006_±_x0001_?@;E_x0005_QbG@_x0001_Á¤_x0005_HM@ðqÓèd?@7Ã?ïÉþG@¦Vá§jE@p8¢(_x001A_H@²&lt;Ók|H@_x0006_Bò½JC@_x000D__x0010_Á7@@R6_x0018_¬SØ?@­;¹GEÄB@ïAW£$E@8ä&amp;_x0002_­G@I_x0001_Ö&gt;àæK@_x0001__x0004_¯ËÔËçwB@_x001B_äV"HùI@½Ú_x001A_E@µ_x001F_þ/2êE@_x0015_gð_x0018_&lt;}C@_x001C_ò4ÔN	K@$_x0016_Î»_B@_x001E_ÿ÷GjC@_x001B_Y õÑF@h~öªsI@6b_x0003_Í¯DI@ýg_x0003_&lt;¢ª@@ÀG_x0006_´G@(¹3×Ä×C@´ûø_x0002_D@çÜJûºWE@ËéWpÌA@Â_x0008_ªêû{D@¥0¶ÜG@æÐÕsüC@T2ëUØG@B_x0003_Hò_x000B_ÄK@"¼±SµfC@~Ê1RE@r¨ñÁC@±ä=é×CC@_x000D_÷eàpF@Nò|oB@_x0006_n»Ó²_x001B_F@®Ä8Õ´ÔC@¬°&gt;fE@2û_x0017__x0015__x0002__x0003_12H@_x0016_ãQéJ_x000E_E@_x0008_?'ÛI6B@Åö9K-D@á_x0005_ïñæ}F@6­_x0002_DQB@ö%e_x0014_ë_x001E_A@Ø_x000C__x0012_"Ï_x001E_G@ _x001D__x0001_Ø³âF@ÔDú_x0001_Þ*D@Üø¤´´zF@ê¹}uÐB@_x0006_~#´qC@_x000B__x0016_7gÿ¯D@_x0012_,ðK°D@p­U°GF@Ä_x0006__x0016__x001C_ª¤C@¶ð"|¯D@¦Æ½èË²E@J_x0018__x0012_ì¬E@´%â_x0001_µé@@Îu_x0012_YÓ½N@$_x0007_T¸],G@_x0013_ bC@_x0013_Ø_x0002__x0005_LB@PÛ:$E@övÌ_x000D_F@&gt;_x0017__x001D_ÓïÊC@jdÊMe¿F@îú+Ô&gt;F@î=²å_x001B_ÒE@0Ù~_x0018_ @@_x0001__x0002_ñ'aD@â_x001C_/ÖG@ðØAõä¿E@8Ü®_x001E_D@è_x000F_ }_x0003_A@béÈ_x0014__x000E_?D@@®e&amp;A@²¿¹Ñ9E@0Ûc~,ÞJ@*Ã_x0002_çãñJ@¾_x0001_Á½½³E@ä[g·ÇóH@ÝîV÷J_x0011_D@~Þ_x0001_Y D@¬Tã%C@ÎsÖ&lt;_x0012_ÉF@#îË¤Q@j§þ[×®E@QÔY_x000B__x0004_E@ÀÁú"õF@Lõ'Q(D@Âõ9ÁDLC@Oì¢_x0005_C@Ï@_x0001_dbE@Y¯·YÃëH@1EI@@ÆÀAw_x0001_F@ÙJ_x0011__x0004__x0001_B@yç_x0017_ÅE@Eÿò¿G@¨úûBÈB@_x000E_¬Ý_x0001__x0002_ûåF@²®rX#ÇF@%f¡2_x001E_H@M8¶E@ Å¸_x0015_¿&lt;@Évo§QZB@ræËèG@4KôùE@Nvè_x0003__x0006_D@t	_x0018__x0006_P~H@_x000B_·¤_x0015__x0001_D@ ÷_x0006_2$ëF@_x0001_HÔ$0\A@_x0014__x001E_ësÌD@¼ê|_x000C_A@,ûüp[ÿG@_x0017_hx[÷D@ú_x0011_G@_x001D__x0019_£ðÓsE@Î_x0015_¯_x001B_IO@J]08¦C@_x0019_µ_x0012_ÎK¢&gt;@tÙÑ_x0016_"ÖF@KQ0§ÂgD@Ljý¾FF@Fø_x001D_5A@ï[hâK@R(¼ß	EI@_x0003_/&gt;_x000E_¡%H@_ÙÔ_x0018_qC@ÂgÔ.¾K@ÚdÎ7«EA@_x0001__x0006_fV`*F@à¼%¿_x001F_C@BW¸_x001A__x0004_CA@1UÌ_x0002_ð-F@"ÄËê]&gt;@ í|hâA@Fìxm?L@U{_x001E_ì_x001B_E@vïÞøðG@_x0008_«¸:J@ß¿WÄNJ@Ì_y_x0003_û©A@N§½'JF@È}ë0ÛK@ýJÓt0'@@C¡²z&lt;@&gt;Q_x000E_%_x0002_F@ò¤"ûA@V&lt;h)C@î&gt;.RÜíF@]Ó_x0019_GIF@nLÎÅ4_x0004_G@è"Ý?G@¢U_x001D_«¨ÀF@_x0004_»_x0005_K_x0006_A@­8&gt;ÂãF@ôP&lt;³_x001D_C@t¥/àJ@(µàÑÙ_x0016_N@Ð+F¤Á@@_x001A__x0019_ÏÖD@Âïëá_x0001__x0002_HÎI@ìº E@Y_x000F_qµA@ÙÂ'%±ÑD@´_x001D_Ú©vPE@×%_x000F_Y°K@æþqÔKD@°_x0012_FSA@¿_x001F_®/b1H@WD¦cY1E@ú&lt;_x0007_ÓLE@â&gt;CÌ_x001C__x0016_A@4Çeò¨E@f¼Óf±¥G@×¯'ÚEE@B ËÝdB@Æ4ÓN*D@RÌt=_x0004_F@ YçGfcF@ë_x0006_WçP@¾¦l_x0018_UG@~ÑÎ¹qF@4Ä0Ã¼^D@xaÂ¯þ[I@j!ðOÆB@,ý¶@+ÈE@¢áe_x001D__x0001_»G@»&amp;ÙB»B@	V§8B@_x001A__x0012_/»i@@Ë@¢\C|C@iÑã¡NJ@_x0005__x0007_4+_x001A_CÓoK@Æ.ÇæåF@àn|«æD@_x0002__x0015__x0006_JE:E@ÄÍ³·F@n_x0015_Yh¦G@x/­ã1ÚC@ÞÔ?@#"C@Üã«Y±C@_x0016_ÂHA@(&gt;1µ	_x0004_I@MÊ_x0007_±:¿@@¶_x0001_`&lt;æD@rÄÂsTC@²,îGçE@|_x001E_,xI@î_x0001_¦Î&lt;G@t._x0002_éúgB@xõ5ÄäRF@`ó¤o_x0003_K@_x001C__x0007_Ç\á§E@irß_x0014_wÎF@,é_x0013_V\D@Úå&amp;_x0012_7ªG@_x001D_LÉE@¿D¸]#E@¼^8_x0007_D@º±A7òÃI@ëï&lt;_x001F_ÏD@5_x0001_HH@Ï@teÛF@E_x0011_(Ï_x0003__x0004_wI@þ'Á"«jE@0Y_x0019_àûB@_x0003_Í'¸_x0019_ôF@c=_x0011_A@&lt;¶NcG@¸EG_x0001_3J@pÃ$÷«ÔJ@_x000C_*_x0002_Òü'H@&amp;_x000E_ö`±÷H@_x0016_åÞ1S_x000C_E@_x0019_zEÍóB@U+ë÷dÃ?@_x0018_Ô®?H@_x0004__x0015_îª&gt;F@_x0012_«c,èÌE@^¼_x0012__x000B_ªJ@ZÿDJº_x0013_G@æÌÕjÑuO@Y=_x0016_Ë_x0017_J@°_x0005_|JÛ[E@:ku÷_x000D_@@.À!_x001F_­QG@»Aù}ÌC@¶[¥¬fÌF@K	Í}_x001F_J@{Àô»D@JJÐÃûA@_x001D_R4KÄE@_x001A_òw"@@bL¿ËJE@^Ô_x0016_+jìD@_x0001__x0004__x0018_ÿæ(ãqI@_x0016_Åº.F*I@j_x000E_Ü	kB@~)óðE@pùâM_x001E_uB@ç¶jaÖD@fBEÉ9`B@Ê~Ø­ïF@Ð´kàÅ#G@_x0019_íVñÕÒG@&lt;¹]ÅÅG@YÈû_x000B_²_x0013_=@üÌØèL@_x0008__x000B_2_x001C__x0010_nM@ú´_x0014_ M@@_x0016_Ü¦¤_x0006_B@ªãÕ _x0013_J@WBIg+%@@ºÞÎ_x001F_¶F@fwô-_x0003_D@_x001C__x001C_ÜC(J@Ë_x0006_¾ÕxïF@$MJ_I@dÓúh:I@ÿn?_x001F_LG@ûBXÔ_x0011_I@üµ¼íg:@íg_x0001_ÆÃÌI@èeâ_x0008_Ð¿L@_x0002_Z\Ô{ D@_x0010__x0013_M9@¥þ#Q	_x000B_VF@NûØ÷C@à$ê_x0016_b¹J@èO­ê!I@à{í Æ_x0007_&gt;@M_x000C_pKznH@&amp;È(&lt;½@@É _x0013_ZE@ì!$ÓzC@Nªâ½_x000D_I@¸6CÉ0&gt;E@_x0001__x001B__x0002_j_x0017_¹C@_x0005_å_x0004__x001D_G·E@¤«%ÒºE@o_x0003_æëªnB@Ò´àR~ÃG@_x0011_}½Ýî_x0015_K@ÔÍ^¢É&amp;7@(yQñx_x0008_F@äÆ¸JÉ¬D@×Ï_x0015_ÌA@Y¶r-+Ñ9@¦-ÌmlI@3_x0010_TÏC@_x000D_µ§Ã&gt;@ðÕ¿_x001C_TE@\KQ¤p F@Ò_x0015_Í@@Îúä4²C@ø@¹_x0015__x000C__x0006_J@pL¬=­A@:§_x0002_ñ´)F@_x0005__x0007_þ¢)_x001B_JhI@¶¼V£J(F@n/I4_x0001_L4@ÎÓû½7_x0006_J@à!_x0014_ÅîBG@¦ _x0003_¡L@$ü*³¶@@²äµ£üF@PR¬eÆ^J@øq¿]TC@&amp;âÂÝ«I@úR²¢o:@ô_x0017_Ê¥.E@÷ ÇF@¬_x000F_V)K@gªÓå~VF@4f¢â6¤B@_x0002_÷ûH&lt;DJ@&lt;¤ópË&gt;@_x0015_¡÷XG@ÞÔytKÁE@ZCpõ©ÍC@¤Å*áè?@·­CîAK@ÒõGHC@D^ÓÂE@X_x0015_ñ`ìuA@zÎ¬}ìðD@Ç_x000D_óþ7E@D~W·EB@¶6ã_x0004__x0018_K@_x001D_êó_x0001__x0003_xF@[_x0011_X,^I@¼_x0015_r"_x001E_'E@­G¦W§íC@è¸¬&gt;,D@H_x0007_'XåI@´_x0005__x0012__x0014_¤0H@æ_x000C__x0004__x0006_\I@_x0002_ºw@¬H@_x0006_·CçB@·_x0014_f¢âÎC@_x0011_gÎ#G@¿&amp;â5@_x0015_¹§xmlA@Ìu7¢mDK@R£e\*B@|²Îd$5J@ÛVÚK	OC@_x0017_­ãU¶6C@¼®a? zE@À5ÝÁÔD@{GÍæ?@'ÄÍ!E@Ã´yÙraC@_x001E_Ñúx2@@_x0001_ü=_x0018_M°B@dª³Õ(_x0007_B@ÐåS»A[C@_x0001__x000E__x001E_0ØF@É}OSE@°_x0015_	¨_x001C_ºJ@¢Âè7QèE@_x0001__x0002_Þ¿_x0006_ÍÞD@ÛäôÍHE@h¤Ðw£F@;«·nD@V_x0016_¹ü_x0018__x001C_F@¼N¶æß_x000E_D@_x0003_ìÕãd C@Ã_x001F__x001D_\_x0016_G@ðÉ_x001C__x0002__x0002_ÏG@_x0018_Ax¢H@.}yi¥ÙA@\_x001F_M Ó_x0013_E@MµÒÒºH@ÒËJÓÀØG@yÑ_x0001__x0002_B@HÈ_x0015__x001A_dþG@ÏèÖ/B@æ`,ÿëK@2ÏK¦¸_x0006_L@s&gt;çZ'ðA@ÖÂá_=I@_x001A_«nñfêF@©.©}_x001F_L@ö}_x001F_¹I@1vqávoK@ü5Uè_x000B_ªI@Üñ_x001F_H@&amp;_øH,vB@_x0018_ÞÈ`éÂG@¾ïðàiL@RaFaÍH@!êê_x0002__x0001__x0003_Ã\K@í0\@IF@çË½­_x0018_C@!¦_x0008_Ò_x000B_C@_x0003_jl_x0008_Ï@@®Ì»7}E@0_x0007_Úy&gt;@ÚDöý_x0019_C@_x000E_=²n×B@ü_x0008_÷'?I@PA³;AF@újd·=`M@¹_x0002_(2ÔáA@ãz¸ÑY¯E@çª_x001A_ò_x0003_C@Öt_x001F_gnSH@ÍO#!B@eð½´èWE@_x0007_ÛêUlYA@|_x000F_£9XF@n¦G_x0010_/A@±øT%_x0018_A@4V¿&lt;_x001D_¬F@Î^ÿ©9DD@_x0006_ iG±&gt;@J=t4__x0018_F@Ì.ÜÝE@_x0018_+J¶ôíH@~¦±è¼J@î_x000F_\k¨!B@æ£_x0018_@S|C@=0¡À½F@_x0001__x0002_fÚI³F@ÆH´BE@ð²{ÓD@_x0007_ÑcþØF@­À)_x0014_-B@_x0001_B¾_x001E_O_x0006_D@úÑú×!_x0013_G@`éÝ2,³G@ùÒEûGA@ÖÏhõ`ÙD@\éÇêKC@Jv³-_x001D_ÁA@.Sp$vñC@Ó@_x001C_ºC@_x001A_È_x0004_éI@¯T_@®E@_x0012_«÷0_x0016_C@tkSKýA@&amp;éþ_x0016_ï­D@ä¡Tv­D@Xb_8_x0015_²F@¬ìñÈ¾ïJ@òÄ_x000F_WzE@Ø¼_x0015_´NmH@_x0011_¼}_x0019_ÇèF@µ,ÆbfK@b@YìJ@Ï¢X_x0015_6 F@pGi¿[K@5_x0008_åvK@@Hr¾Ù*'B@_x0008_kUÀ_x0002__x0003_æ_x0004_G@±Ý·Ü÷E@wJ_x0001_dªA@Ê¤n¶F@z@)ç(D@J8¦O§D@zù_x0002_WiÌD@O²_x001D_é!CB@1ÿTu-àH@¬o_x001C_JE J@;^GMÑM@¤E_x0014_­Ö´A@ìf_¤_x0011_@@Äº·B@Fÿ"ß&gt;OG@_x001C_1®ù(¿B@_x0015_¦³­ÈîC@k[ç_x001D_j"C@aÅ.w?K@hyðqF@_x001E_Ö&lt;ÉÐ_x0015_H@_x0017_1ÆyH@°%¦4_x0013_I@I4_x0017_Ln%C@_x0002_$¤¢G@5Èo _x0016_G@tQy÷ÃNJ@Êãåe_x000F_B@X_x000C_9Û@_x0008_A@èÃ:bOÙ@@2rÌ_x000E_1ÎC@_x0019_¢_x0004_Î¿B@@_x0001__x0002_( 9_x000E_^F@_x000C_Ñi_x001B_&lt;D@H¯fÛôçB@z5Èã_x001E_·B@i¾_x000D_d_x001A_A@Ûÿ¼¦·&amp;C@Å*ì_x001D_C@*Á*tòÇE@²ÓÒ4_x0019_îI@bk_x001B_´T"@@vnÇ_x0016_Û3D@b¼ÀzF@_x001D_Hhü_x001B_H?@dÝ_x000F_4l_x0014_D@?í.A{C@P_x000F_-_x001C_âHD@6S¿'¾H@Èñ5öÇE@V®2í_x0005_Þ&lt;@V^'~Ä&gt;E@µw|¨C@TT_x000C_AD@ä´É¦:E@¶'ÚtªC@a]#}ò«A@YðMÑxé=@	mo_ÉRF@»_x000B_Ù¡G@ð¥øB¡°D@4é!ûï]A@óè"_x0002_ë_x0006_C@_x0016_Z¾_x0002__x0003_.êJ@$Ø^ÔhÞF@_x0006_¹nû5 G@ÉÅOlª_x0005_L@ -7?ÐE@ÖÕÎK9nN@hZ_x001A_ãÍH@lP¢­+ÓF@Þôä¨F@²£_x0007_zÐF@2x_x0014_µI@å¼Ë}_x001F__x0006_C@¿ViöB@)_x001F_kÍµÿC@²À_x0012_,i)K@*Ô{ÝxH@*_x0006_E  VD@,çÇªX_x0018_H@k©eqL@2&lt;áùóE@ó_x0012_]Ö&lt;@_x0001__x0002__x0002__x0002_3_x0002__x0002__x0002_2007 to 2012 Manure samples Reg Services_Edwin.xlsx	_x0002__x0002__x0002__x0008__x0002__x0002__x0002_Raw Data_x0002__x0002__x0002__x0002__x0010__x0002__x0002__x0002_Raw P_x0001__x0003_oultry Only_x0001__x0001__x0001__x0001__x000F__x0001__x0001__x0001_Manure Analysis_x0001__x0001__x0001__x0001__x0016__x0001__x0001__x0001_Descriptive Statistics_x0001__x0001__x0001__x0001__x001B__x0001__x0001__x0001_Historical Fertilizer Costs_x0001__x0001__x0001__x0001__x0015__x0001__x0001__x0001_RiskSerializationData_x0001__x0001__x0001__x0001__x0014__x0001__x0001__x0001__@RISKFitInformation_x0001__x0001__x0001__x0001__x0016__x0001__x0001__x0001_Historical Price Model_x0007__x0001__x0001__x0001__x0002__x0001__x0001__x0001_C9N_x0001__x0001__x0001_=RiskLogistic(49.1246,8.9788,RiskName("AR N (100% av_x0003__x0004_ail"),RiskTruncate(0,500))_x0003__x0003__x0003__x0003__x0001__x0003__x0003__x0003__x0003__x0003__x0003__x0003__x0003__x0003__x0003__x0003__x0001__x0003__x0003__x0003_N_x0003__x0003__x0003__x0010__x0003__x0003__x0003_AR N (100% avail_x0003__x0003__x0003__x0003__x0003__x0003__x0003__x0003__x0003__x0003__x0003__x0003__x0003__x0003__x0003__x0003__x0003__x0003__x0003__x0003__x0002__x0003__x0003__x0003_E9o_x0003__x0003__x0003_=RiskTriang('Historical Fertilizer Costs'!I7,'Historical Fertilizer Costs'!I9,'Historical Fertilizer Costs'!I8)_x000D__x0003__x0003__x0003_N_x0001_B9_x0001_E8_x0001_Value_x0001__x0003__x0003__x0003__x0003__x0003__x0003__x0003__x0001__x0003__x0003__x0003__x0001__x0003__x0003__x0003_o_x0003__x0003__x0003_	_x0003__x0003__x0003__x0004__x0005_N / Value_x0001__x0004__x0004__x0004__x0004__x0004__x0004__x0004__x0004__x0004__x0004__x0004__x0004__x0004__x0004__x0004__x0004__x0004__x0004__x0004__x0003__x0004__x0004__x0004_C10U_x0004__x0004__x0004_=RiskLogistic(55.7669,8.4368,RiskName("AR P2O5 (100% avail.) 3"),RiskTruncate(0,500))_x0004__x0004__x0004__x0004__x0001__x0004__x0004__x0004__x0004__x0004__x0004__x0004__x0002__x0004__x0004__x0004__x0001__x0004__x0004__x0004_U_x0004__x0004__x0004__x0017__x0004__x0004__x0004_AR P2O5 (100% avail.) 3_x0004__x0004__x0004__x0004__x0004__x0004__x0004__x0004__x0004__x0004__x0004__x0004__x0004__x0004__x0004__x0004__x0004__x0004__x0004__x0004__x0003__x0004__x0004__x0004_E10r_x0004__x0004__x0004_=RiskTriang('Historical Fertilizer Costs'!I24_x0002__x0005_,'Historical Fertilizer Costs'!I26,'Historical Fertilizer Costs'!I25)_x000E__x0002__x0002__x0002_P_x0001_B10_x0001_E8_x0001_Value_x0001__x0002__x0002__x0002__x0002__x0002__x0002__x0002__x0003__x0002__x0002__x0002__x0001__x0002__x0002__x0002_r_x0002__x0002__x0002_	_x0002__x0002__x0002_P / Value_x0001__x0002__x0002__x0002__x0002__x0002__x0002__x0002__x0002__x0002__x0002__x0002__x0002__x0002__x0002__x0002__x0002__x0002__x0002__x0002__x0003__x0002__x0002__x0002_C11S_x0002__x0002__x0002_=RiskLogistic(47.9405,6.8392,RiskName("AR K2O (100% avail.)"), RiskTruncate(0,500))_x0002__x0002__x0002__x0002__x0001__x0002__x0002__x0002__x0002__x0002__x0002__x0002__x0004__x0002__x0002__x0002__x0001__x0002__x0002__x0004__x0002__x0002_S_x0002__x0002__x0002__x0014__x0002__x0002__x0002_AR K2O (100% avail.)_x0002__x0002__x0002__x0002__x0002__x0002__x0002__x0002__x0002__x0002__x0002__x0002__x0002__x0002__x0002__x0002__x0002__x0002__x0002__x0002__x0003__x0002__x0002__x0002_E11r_x0002__x0002__x0002_=RiskTriang('Historical Fertilizer Costs'!H40,'Historical Fertilizer Costs'!H42,'Historical Fertilizer Costs'!H41)_x000E__x0002__x0002__x0002_K_x0001_B11_x0001_E8_x0001_Value_x0001__x0002__x0002__x0002__x0002__x0002__x0002__x0002__x0005__x0002__x0002__x0002__x0001__x0002__x0002__x0002_r_x0002__x0002__x0002_	_x0002__x0002__x0002_K / Value_x0001__x0002__x0002__x0002__x0002__x0002__x0002__x0002__x0002__x0002__x0002__x0002__x0002__x0002__x0002__x0002__x0002__x0002__x0002__x0002__x0003__x0002__x0002__x0002_C1_x0003__x0005_4A_x0003__x0003__x0003_=RiskOutput("TOTAL VALUE")+(C9*D9*E9)+(C10*D10*E10)+(C11*D11*E11)_x0003__x0003__x0003__x0003__x0003__x0003__x0003__x0003__x0001__x0003__x0003__x0003__x0003__x0003__x0003__x0003__x0001__x0003__x0003__x0003__x001A__x0003__x0003__x0003__x0003__x0003__x0003__x0003__x000B__x0003__x0003__x0003_TOTAL VALUE_x0003__x0003__x0003__x0003__x0003__x0003__x0003__x0003__x0003__x0003_ÿÿÿÿÿÿÿÿÿÿÿÿÿÿÿÿÿÿÿÿÿÿÿÿÿÿÿÿÿÿÿÿÿÿÿÿÿÿÿÿÿÿ_x0003__x0003__x0013__x0003__x0003__x0003_Today's Price Model_x0004__x0003__x0003__x0003__x0002__x0003__x0003__x0003_D8O_x0003__x0003__x0003_=RiskLogistic(49.1246,8.9788,RiskName("AR N (100_x0003__x0004_% avail)"),RiskTruncate(0,500))_x0003__x0003__x0003__x0003__x0001__x0003__x0003__x0003__x0003__x0003__x0003__x0003__x0006__x0003__x0003__x0003__x0001__x0003__x0003__x0003_O_x0003__x0003__x0003__x0011__x0003__x0003__x0003_AR N (100% avail)_x0003__x0003__x0003__x0003__x0003__x0003__x0003__x0003__x0003__x0003__x0003__x0003__x0003__x0003__x0003__x0003__x0003__x0003__x0003__x0003__x0002__x0003__x0003__x0003_D9V_x0003__x0003__x0003_=RiskLogistic(55.7669,8.4368,RiskName("AR P2O5 (100% avail.) 2"), RiskTruncate(0,500))_x0003__x0003__x0003__x0003__x0001__x0003__x0003__x0003__x0003__x0003__x0003__x0003__x0007__x0003__x0003__x0003__x0001__x0003__x0003__x0003_V_x0003__x0003__x0003__x0017__x0003__x0003__x0003_AR P2O5 (100% avail.) 2_x0003__x0003__x0003__x0003__x0003__x0003__x0003__x0003__x0003__x0002__x0004__x0002__x0002__x0002__x0002__x0002__x0002__x0002__x0002__x0002__x0002__x0002__x0003__x0002__x0002__x0002_D10R_x0002__x0002__x0002_=RiskLogistic(47.9405,6.8392,RiskName("AR K2O (100% avail.)"),RiskTruncate(0,500))_x0002__x0002__x0002__x0002__x0001__x0002__x0002__x0002__x0002__x0002__x0002__x0002__x0008__x0002__x0002__x0002__x0001__x0002__x0002__x0002_R_x0002__x0002__x0002__x0014__x0002__x0002__x0002_AR K2O (100% avail.)_x0002__x0002__x0002__x0002__x0002__x0002__x0002__x0002__x0002__x0002__x0002__x0002__x0002__x0002__x0002__x0002__x0002__x0002__x0002__x0002__x0003__x0002__x0002__x0002_D13&gt;_x0002__x0002__x0002_=RiskOutput("TOTAL VALUE")+(D8*F8*E8)+(D9*E9*F9)+(D10*E10*F10)_x0002__x0002__x0002__x0002__x0002__x0002__x0002__x0004__x0007__x0004__x0001__x0004__x0004__x0004__x0001__x0004__x0004__x0004__x0001__x0004__x0004__x0004__x001A__x0004__x0004__x0004__x0004__x0004__x0004__x0004__x000B__x0004__x0004__x0004_TOTAL VALUE_x0004__x0004__x0004__x0004__x0004__x0004__x0004__x0004__x0004__x0004_ÿÿÿÿÿÿÿÿÿÿÿÿÿÿÿÿÿÿÿÿÿÿÿÿÿÿÿÿÿÿÿÿÿÿÿÿÿÿÿÿÿÿ_x0004__x0004__x0004__x0004__x0004__x0004__x0001__x0004__x0004__x0004__x0005__x0004__x0004__x0004_Sim#1_x0004__x0004__x0004__x0004__x0004__x0004__x0008__x0004__x0004__x0004_NRPUZ8EC_x0002__x0004__x0004__x0004__x0005__x0004__x0004__x0004__x0005__x0004__x0004_ü_x0006__x0004__x0004__x0004__x0008__x0004__x0004__x0003__x0004__x0004__x0001__x0004__x0004___x0004__x0004__x0004_TFULB59TQU5VVGVFMWQW9NG8_x0004__x0004__x0004_ÿÿÿÿ_x0004__x0004_ÿÿÿÿ_x0004__x0004_ÿÿÿÿ_x0004__x0004_ÿÿÿÿ_x0004__x0004_ÿÿÿÿ_x0004__x0004_ÿÿÿÿ_x0004__x0004_ÿÿ_x0004__x0004_ÿÿÿÿ_x0004__x0004_ÿÿÿÿ_x0004__x0004_ÿÿÿÿ_x0004__x0004_ÿÿ_x0010_'_x0004__x0004_`	_x0004__x0002__x0003__x0002__x0002__x0004__x0002__x0002__x0002__x0001__x0002__x0002__x0002__x0002_3_x0002__x0002_2007 to 2012 Manure samples Reg Services_Edwin.xlsx_x0018__x0002__x0002__x0002_TFULB59TQU5VVGVFMWQW9NG8	_x0002__x0002__x0002__x0002__x0008__x0002__x0002_Raw Data_x0002__x0002__x0002__x0002__x0002__x0010__x0002__x0002_Raw Poultry Only_x0002__x0002__x0002__x0002__x0002__x000F__x0002__x0002_Manure Analysis_x0002__x0002__x0002__x0002__x0002__x0016__x0002__x0002_Descriptive Statistics_x0002__x0002__x0002__x0002__x0002__x001B__x0002__x0002_Historical Fertilizer Costs_x0002__x0002__x0002__x0002__x0002__x0015__x0002__x0002_RiskSerializatio_x0003__x0005_nData_x0003__x0003__x0003__x0003__x0003__x0014__x0003__x0003__@RISKFitInformation_x0003__x0003__x0003__x0003__x0003__x0016__x0003__x0003_Historical Price Model_x0007__x0003__x0003__x0003__x0003__x0008__x0003__x0003__x0003__x0002__x0003_N_x0003__x0003_=RiskLogistic(49.1246,8.9788,RiskName("AR N (100% avail"),RiskTruncate(0,500))_x0003__x0003__x0003__x0003__x0001__x0003__x0003__x0003__x0003__x0003__x0003__x0003__x0003__x0001__x0003__x0003__x0003_N_x0003__x0003__x0003__x0010__x0003__x0003_AR N (100% avail_x0003__x0003_ÿÿÿÿ_x0003__x0003__x0003__x0003__x0003__x0003__x0003__x0003__x0003__x0003__x0003__x0003__x0003__x0003__x0003__x0003__x0003__x0008__x0003__x0003__x0003__x0004__x0003_o_x0003__x0003_=RiskTriang('Hi_x0003__x0004_storical Fertilizer Costs'!I7,'Historical Fertilizer Costs'!I9,'Historical Fertilizer Costs'!I8)_x000D__x0003__x0003_N_x0001_B9_x0001_E8_x0001_Value_x0003__x0001__x0003__x0003__x0003__x0003__x0001__x0003__x0003__x0003__x0001__x0003__x0003__x0003_o_x0003__x0003__x0003__x0003__x0003__x0003__x0001__x0003_ÿÿÿÿ_x0003__x0003__x0003__x0003__x0003__x0003__x0003__x0003__x0003__x0003__x0003__x0003__x0003__x0003__x0003__x0003__x0003_	_x0003__x0003__x0003__x0002__x0003_U_x0003__x0003_=RiskLogistic(55.7669,8.4368,RiskName("AR P2O5 (100% avail.) 3"),RiskTruncate(0,_x0005__x0006_500))_x0005__x0005__x0005__x0005__x0001__x0005__x0005__x0005__x0005__x0002__x0005__x0005__x0005__x0001__x0005__x0005__x0005_U_x0005__x0005__x0005__x0017__x0005__x0005_AR P2O5 (100% avail.) 3_x0005__x0005_ÿÿÿÿ_x0005__x0005__x0005__x0005__x0005__x0005__x0005__x0005__x0005__x0005__x0005__x0005__x0005__x0005__x0005__x0005__x0005_	_x0005__x0005__x0005__x0004__x0005_r_x0005__x0005_=RiskTriang('Historical Fertilizer Costs'!I24,'Historical Fertilizer Costs'!I26,'Historical Fertilizer Costs'!I25)_x000E__x0005__x0005_P_x0001_B10_x0001_E8_x0001_Value_x0005__x0001__x0005__x0005__x0005__x0005__x0003__x0005__x0005__x0005__x0001__x0005__x0005__x0005_r_x0005__x0005__x0005__x0005__x0005__x0005__x0001__x0005_ÿÿÿÿ_x0005__x0003__x0005__x0003__x0003__x0003__x0003__x0003__x0003__x0003__x0003__x0003__x0003__x0003__x0003__x0003__x0003__x0003__x0003__x0005__x0003__x0003__x0003__x0002__x0003_S_x0003__x0003_=RiskLogistic(47.9405,6.8392,RiskName("AR K2O (100% avail.)"), RiskTruncate(0,500))_x0003__x0003__x0003__x0003__x0001__x0003__x0003__x0003__x0003__x0004__x0003__x0003__x0003__x0001__x0003__x0003__x0003_S_x0003__x0003__x0003__x0014__x0003__x0003_AR K2O (100% avail.)_x0003__x0003_ÿÿÿÿ_x0003__x0003__x0003__x0003__x0003__x0003__x0003__x0003__x0003__x0003__x0003__x0003__x0003__x0003__x0003__x0003__x0003__x0005__x0003__x0003__x0003__x0004__x0003_r_x0003__x0003_=RiskTriang('Historical Fertilizer Costs'!H40,'Historica_x0003__x0004_l Fertilizer Costs'!H42,'Historical Fertilizer Costs'!H41)_x000E__x0003__x0003_K_x0001_B11_x0001_E8_x0001_Value_x0003__x0001__x0003__x0003__x0003__x0003__x0005__x0003__x0003__x0003__x0001__x0003__x0003__x0003_r_x0003__x0003__x0003__x0003__x0003__x0003__x0001__x0003_ÿÿÿÿ_x0003__x0003__x0003__x0003__x0003__x0003__x0003__x0003__x0003__x0003__x0003__x0003__x0003__x0003__x0003__x0003__x0003__x000D__x0003__x0003__x0003__x0002__x0003_A_x0003__x0003_=RiskOutput("TOTAL VALUE")+(C9*D9*E9)+(C10*D10*E10)+(C11*D11*E11)_x0003__x0003__x0003__x0003__x0003__x0003__x0003__x0003__x0001__x0003__x0003__x0003__x0003__x0003__x0003__x0003__x0003__x0001__x0003__x0003__x0003__x001A__x0003__x0003__x0003__x0003__x0003__x000B__x0003__x0003_TOTAL VALUE_x0003__x0003__x0003__x0003__x0003__x0003__x0003__x0003__x0002__x0005_ÿÿÿÿÿÿÿÿÿÿÿÿÿÿÿÿÿÿÿÿÿÿÿÿÿÿÿÿÿÿÿÿÿÿÿÿÿÿÿÿÿÿ_x0002_ÿÿ_x0002__x0013__x0002__x0002_Today's Price Model_x0004__x0002__x0002__x0002__x0002__x0007__x0002__x0002__x0002__x0003__x0002_O_x0002__x0002_=RiskLogistic(49.1246,8.9788,RiskName("AR N (100% avail)"),RiskTruncate(0,500))_x0002__x0002__x0002__x0002__x0001__x0002__x0002__x0002__x0002__x0006__x0002__x0002__x0002__x0001__x0002__x0002__x0002_O_x0002__x0002__x0002__x0011__x0002__x0002_AR N (100% avail)_x0002__x0002_ÿÿÿÿ_x0002__x0002__x0002__x0002__x0002__x0002__x0002__x0002__x0002__x0002__x0002__x0002__x0002__x0002__x0002__x0002__x0002__x0008__x0002__x0002__x0002__x0003__x0002_V_x0002__x0002_=RiskLogi_x0002__x0004_stic(55.7669,8.4368,RiskName("AR P2O5 (100% avail.) 2"), RiskTruncate(0,500))_x0002__x0002__x0002__x0002__x0001__x0002__x0002__x0002__x0002__x0007__x0002__x0002__x0002__x0001__x0002__x0002__x0002_V_x0002__x0002__x0002__x0017__x0002__x0002_AR P2O5 (100% avail.) 2_x0002__x0002_ÿÿÿÿ_x0002__x0002__x0002__x0002__x0002__x0002__x0002__x0002__x0002__x0002__x0002__x0002__x0002__x0002__x0002__x0002__x0002_	_x0002__x0002__x0002__x0003__x0002_R_x0002__x0002_=RiskLogistic(47.9405,6.8392,RiskName("AR K2O (100% avail.)"),RiskTruncate(0,500))_x0002__x0002__x0002__x0002__x0001__x0002__x0004__x0005__x0004__x0004__x0004__x0008__x0004__x0004__x0004__x0001__x0004__x0004__x0004_R_x0004__x0004__x0004__x0014__x0004__x0004_AR K2O (100% avail.)_x0004__x0004_ÿÿÿÿ_x0004__x0004__x0004__x0004__x0004__x0004__x0004__x0004__x0004__x0004__x0004__x0004__x0004__x0004__x0004__x0004__x0004__x000C__x0004__x0004__x0004__x0003__x0004_&gt;_x0004__x0004_=RiskOutput("TOTAL VALUE")+(D8*F8*E8)+(D9*E9*F9)+(D10*E10*F10)_x0004__x0004__x0004__x0004__x0004__x0004__x0004__x0004__x0001__x0004__x0004__x0004__x0004__x0001__x0004__x0004__x0004__x0001__x0004__x0004__x0004__x001A__x0004__x0004__x0004__x0004__x0004__x000B__x0004__x0004_TOTAL VALUE_x0004__x0004__x0004__x0004__x0004__x0004__x0004__x0004_ÿÿÿÿÿÿÿÿÿÿÿÿÿÿÿÿÿÿÿÿÿÿÿÿÿÿÿÿÿÿÿÿÿÿÿÿÿÿÿÿÿÿ_x0004_ÿÿ	_x0004__x0004__x0004__x0004__x0004__x0004__x0004__x0002__x0004__x0004__x0004__x0004__x0004__x0004__x0004_		_x000B_					_x0007_									_x0007_	_x0001_							_x0007_	_x0002_							_x0007_	_x0003_							_x0007_	_x0004_							_x0007_	_x0005_							_x0008_									_x0008_	_x0001_							_x0008_	_x0002_					_x0002_					_x0007_	_x0006_							_x0008_	_x0003_													_x0012_'		T			ÿÿÿÿÿÿÿÿÿÿÿÿÿÿÿÿÿÿÿÿÿÿÿÿÿÿÿÿÿÿÿÿÿÿÿÿÿÿÿÿÿÿÿÿÿÿÿÿÿÿÿÿÿÿÿÿÿÿÿÿÿÿÿÿÿÿÿÿÿÿÿÿ				_x0011_'		_x000C_			_x0001_			_x0013_'		_x0010_			_x0001_			_x0019_èÛz_x0001_		ÿÿÿÿ</t>
  </si>
  <si>
    <t>8e8deb3e823431b7a722bee63d028fd90|1|95501|5b071ea759963d504848e9384c15bb77</t>
  </si>
  <si>
    <t>GF1_rK0qDwEADgDQAAwjACYANQBfAHMAdACCAJAAqgDMAMYAKgD//wAAAAAAAQQAAAAAATAAAAABJE4gLyBBbW91bnQgKGxicykgYXQgMTAwJSBhdmFpbGFibGl0eQEAAQEQAAIAAQpTdGF0aXN0aWNzAwEBAP8BAQEBAQABAQEABAAAAAEBAQEBAAEBAQAEAAAAAZQAABQADUxvZ2lzdGljKDAsMSkAACUBAgCyALwAAQECAZqZmZmZmak/AABmZmZmZmbuPwAABQABAQEAAQEBAA==</t>
  </si>
  <si>
    <t>GF1_rK0qDwEADgDQAAwjACYANQBfAHMAdACCAJAAqgDMAMYAKgD//wAAAAAAAQQAAAAAATAAAAABJFAgLyBBbW91bnQgKGxicykgYXQgMTAwJSBhdmFpbGFibGl0eQEAAQEQAAIAAQpTdGF0aXN0aWNzAwEBAP8BAQEBAQABAQEABAAAAAEBAQEBAAEBAQAEAAAAAZQAABQADUxvZ2lzdGljKDAsMSkAACUBAgCyALwAAQECAZqZmZmZmak/AABmZmZmZmbuPwAABQABAQEAAQEBAA==</t>
  </si>
  <si>
    <t>GF1_rK0qDwEADgDQAAwjACYANQBfAHMAdACCAJAAqgDMAMYAKgD//wAAAAAAAQQAAAAAATAAAAABJEsgLyBBbW91bnQgKGxicykgYXQgMTAwJSBhdmFpbGFibGl0eQEAAQEQAAIAAQpTdGF0aXN0aWNzAwEBAP8BAQEBAQABAQEABAAAAAEBAQEBAAEBAQAEAAAAAZQAABQADUxvZ2lzdGljKDAsMSkAACUBAgCyALwAAQECAZqZmZmZmak/AABmZmZmZmbuPwAABQABAQEAAQEBAA==</t>
  </si>
  <si>
    <t>GF1_rK0qDwEADgDOAAwjACYANQBLAF8AYABuAHwAqADKAMQAKgD//wAAAAAAAQQAAAAAATAAAAABEEsgLyBBbW91bnQgKGxicykBAAEBEAACAAEKU3RhdGlzdGljcwMBAQD/AQEBAQEAAQEBAAQAAAABAQEBAQABAQEABAAAAAGAAAAmAB9Ob3JtYWwoNDcuMDk4NzgyMTQsMTIuOTI1NjY3NjcpAAAlAQIAsAC6AAEBAgGamZmZmZmpPwAAZmZmZmZm7j8AAAUAAQEBAAEBAQA=</t>
  </si>
  <si>
    <t>GF1_rK0qDwEADgC+AAwjACYAPQBOAGIAYwBxAH8AmQC6ALQAKgD//wABAAAAAQQAAAAACSQjLCMjMC4wMAAAAAELVE9UQUwgVkFMVUUBAAEBEAACAAEKU3RhdGlzdGljcwMBAQD/AQEBAQEAAQEBAAQAAAABAQEBAQABAQEABAAAAAGDAAISAAtUT1RBTCBWQUxVRQAALwECAAIAoQCqAAEBAgEAAAAAAABEQAFmZmZmZmbuPwAABQABAQEAAQEBAA==</t>
  </si>
  <si>
    <t>GF1_Z0CmcQEADgCsAAwjACYAOwAAAHIAcwCMAJoAAAAAAKUAKAD//wABEAEEAAAAAAkkIywjIzAuMDAAAAABC1RPVEFMIFZBTFVFASZJbnB1dHMgUmFua2VkIEJ5IEVmZmVjdCBvbiBPdXRwdXQgTWVhbgEB/wEBAQEBC1RPVEFMIFZBTFVFAQEBAAQAAAABAQEBAQABAQEABAAAAAGeAAMHAAAAAC8BBQABAQEAAA==</t>
  </si>
  <si>
    <t>&gt;75%</t>
  </si>
  <si>
    <t>&lt;25%</t>
  </si>
  <si>
    <t>&gt;90%</t>
  </si>
  <si>
    <t>GF1_rK0qDwEADgC9AAwjACYAPQBOAGIAYwBxAH8AmQC5ALMAKgD//wABAAAAAQQAAAAACSQjLCMjMC4wMAAAAAELVE9UQUwgVkFMVUUBAAEBEAACAAEKU3RhdGlzdGljcwMBAQD/AQEBAQEAAQEBAAQAAAABAQEBAQABAQEABAAAAAGDAAISAAtUT1RBTCBWQUxVRQAALwECAAIAoQCqAAEBAgEAAAAAAABEQAEAAAAAAADwfwEFAAEBAQABAQEA</t>
  </si>
  <si>
    <t>GF1_rK0qDwEADgA0AQwjACYANQCHAJsAnACqALgADwEwASoBKgD//wAAAAAAAQQAAAAAATAAAAABEEFSIE4gKDEwMCUgYXZhaWwBPENvbXBhcmlzb24gd2l0aCBMb2dpc3RpYyg0OS4xMjQ2LDguOTc4OCxSaXNrVHJ1bmNhdGUoMCw1MDApKQEBEAACAAEKU3RhdGlzdGljcwMBAQD/AQEBAQEAAQEBAAQAAAABAQEBAQABAQEABAAAAAK/AALaAAAXABBBUiBOICgxMDAlIGF2YWlsAAAvAQIAAgAzACxMb2dpc3RpYyg0OS4xMjQ2LDguOTc4OCxSaXNrVHJ1bmNhdGUoMCw1MDApKQEBJQECABcBIAEBAQIBAAAAAAAA8P8BZmZmZmZm7j8AAAUAAQEBAAEBAQA=</t>
  </si>
  <si>
    <t>GF1_rK0qDwEADgAJAQwjACYAPQB1AIkAigCYAKYA4wAFAf8AKgD//wAAAAAAAQQAAAAACSQjLCMjMC4wMAAAAAEJTiAvIFZhbHVlASlDb21wYXJpc29uIHdpdGggVHJpYW5nKDAuMTQ4LDAuMzM5LDAuNDk1KQEBEAACAAEKU3RhdGlzdGljcwMBAQD/AQEBAQEAAQEBAAQAAAABAQEBAQABAQEABAAAAAKtAALBAAAQAAlOIC8gVmFsdWUAAC8BAgACACAAGVRyaWFuZygwLjE0OCwwLjMzOSwwLjQ5NSkBASUBAgDrAPUAAQECAZqZmZmZmak/AABmZmZmZmbuPwAABQABAQEAAQEBAA==</t>
  </si>
  <si>
    <t>GF1_rK0qDwEADgBCAQwjACYANQCOAKIAowCxAL8AHQE+ATgBKgD//wAAAAAAAQQAAAAAATAAAAABF0FSIFAyTzUgKDEwMCUgYXZhaWwuKSAzATxDb21wYXJpc29uIHdpdGggTG9naXN0aWMoNTUuNzY2OSw4LjQzNjgsUmlza1RydW5jYXRlKDAsNTAwKSkBARAAAgABClN0YXRpc3RpY3MDAQEA/wEBAQEBAAEBAQAEAAAAAQEBAQEAAQEBAAQAAAACxgAC6AAAHgAXQVIgUDJPNSAoMTAwJSBhdmFpbC4pIDMAAC8BAgACADMALExvZ2lzdGljKDU1Ljc2NjksOC40MzY4LFJpc2tUcnVuY2F0ZSgwLDUwMCkpAQElAQIAJQEuAQEBAgEAAAAAAADw/wFmZmZmZmbuPwAABQABAQEAAQEBAA==</t>
  </si>
  <si>
    <t>GF1_rK0qDwEADgAxAQwjACYAPQCJAJ0AngCsALoACwEtAScBKgD//wAAAAAAAQQAAAAACSQjLCMjMC4wMAAAAAEJUCAvIFZhbHVlAT1Db21wYXJpc29uIHdpdGggVHJpYW5nKDAuMTYwMzI2MDg3LDAuMzk4NjU1OTM2NSwwLjY5OTQ1NjUyMTcpAQEQAAIAAQpTdGF0aXN0aWNzAwEBAP8BAQEBAQABAQEABAAAAAEBAQEBAAEBAQAEAAAAAsEAAtUAABAACVAgLyBWYWx1ZQAALwECAAIANAAtVHJpYW5nKDAuMTYwMzI2MDg3LDAuMzk4NjU1OTM2NSwwLjY5OTQ1NjUyMTcpAQElAQIAEwEdAQEBAgGamZmZmZmpPwAAZmZmZmZm7j8AAAUAAQEBAAEBAQA=</t>
  </si>
  <si>
    <t>GF1_rK0qDwEADgA8AQwjACYANQCLAJ8AoACuALwAFwE4ATIBKgD//wAAAAAAAQQAAAAAATAAAAABFEFSIEsyTyAoMTAwJSBhdmFpbC4pATxDb21wYXJpc29uIHdpdGggTG9naXN0aWMoNDcuOTQwNSw2LjgzOTIsUmlza1RydW5jYXRlKDAsNTAwKSkBARAAAgABClN0YXRpc3RpY3MDAQEA/wEBAQEBAAEBAQAEAAAAAQEBAQEAAQEBAAQAAAACwwAC4gAAGwAUQVIgSzJPICgxMDAlIGF2YWlsLikAAC8BAgACADMALExvZ2lzdGljKDQ3Ljk0MDUsNi44MzkyLFJpc2tUcnVuY2F0ZSgwLDUwMCkpAQElAQIAHwEoAQEBAgEAAAAAAADw/wFmZmZmZmbuPwAABQABAQEAAQEBAA==</t>
  </si>
  <si>
    <t>GF1_rK0qDwEADgAJAQwjACYAPQB1AIkAigCYAKYA4wAFAf8AKgD//wAAAAAAAQQAAAAACSQjLCMjMC4wMAAAAAEJSyAvIFZhbHVlASlDb21wYXJpc29uIHdpdGggVHJpYW5nKDAuMTQ0LDAuMzY3LDAuNjk4KQEBEAACAAEKU3RhdGlzdGljcwMBAQD/AQEBAQEAAQEBAAQAAAABAQEBAQABAQEABAAAAAKtAALBAAAQAAlLIC8gVmFsdWUAAC8BAgACACAAGVRyaWFuZygwLjE0NCwwLjM2NywwLjY5OCkBASUBAgDrAPUAAQECAZqZmZmZmak/AABmZmZmZmbuPwAABQABAQEAAQEBAA==</t>
  </si>
  <si>
    <t>GF1_rK0qDwEADgA3AQwjACYANQCIAJwAnQCrALkAEQEzAS0BKgD//wAAAAAAAQQAAAAAATAAAAABEUFSIE4gKDEwMCUgYXZhaWwpATxDb21wYXJpc29uIHdpdGggTG9naXN0aWMoNDkuMTI0Niw4Ljk3ODgsUmlza1RydW5jYXRlKDAsNTAwKSkBARAAAgABClN0YXRpc3RpY3MDAQEA/wEBAQEBAAEBAQAEAAAAAQEBAQEAAQEBAAQAAAACwAAC3AAAGAARQVIgTiAoMTAwJSBhdmFpbCkAAC8BAgACADMALExvZ2lzdGljKDQ5LjEyNDYsOC45Nzg4LFJpc2tUcnVuY2F0ZSgwLDUwMCkpAQElAQIAGQEjAQEBAgEcWmQ730/VPwAAZmZmZmZm7j8AAAUAAQEBAAEBAQA=</t>
  </si>
  <si>
    <t>GF1_rK0qDwEADgBDAQwjACYANQCOAKIAowCxAL8AHQE/ATkBKgD//wAAAAAAAQQAAAAAATAAAAABF0FSIFAyTzUgKDEwMCUgYXZhaWwuKSAyATxDb21wYXJpc29uIHdpdGggTG9naXN0aWMoNTUuNzY2OSw4LjQzNjgsUmlza1RydW5jYXRlKDAsNTAwKSkBARAAAgABClN0YXRpc3RpY3MDAQEA/wEBAQEBAAEBAQAEAAAAAQEBAQEAAQEBAAQAAAACxgAC6AAAHgAXQVIgUDJPNSAoMTAwJSBhdmFpbC4pIDIAAC8BAgACADMALExvZ2lzdGljKDU1Ljc2NjksOC40MzY4LFJpc2tUcnVuY2F0ZSgwLDUwMCkpAQElAQIAJQEvAQEBAgEcWmQ730/VPwAAZmZmZmZm7j8AAAUAAQEBAAEBAQA=</t>
  </si>
  <si>
    <t>GF1_rK0qDwEADgA9AQwjACYANQCLAJ8AoACuALwAFwE5ATMBKgD//wAAAAAAAQQAAAAAATAAAAABFEFSIEsyTyAoMTAwJSBhdmFpbC4pATxDb21wYXJpc29uIHdpdGggTG9naXN0aWMoNDcuOTQwNSw2LjgzOTIsUmlza1RydW5jYXRlKDAsNTAwKSkBARAAAgABClN0YXRpc3RpY3MDAQEA/wEBAQEBAAEBAQAEAAAAAQEBAQEAAQEBAAQAAAACwwAC4gAAGwAUQVIgSzJPICgxMDAlIGF2YWlsLikAAC8BAgACADMALExvZ2lzdGljKDQ3Ljk0MDUsNi44MzkyLFJpc2tUcnVuY2F0ZSgwLDUwMCkpAQElAQIAHwEpAQEBAgEcWmQ730/VPwAAZmZmZmZm7j8AAAUAAQEBAAEBAQA=</t>
  </si>
  <si>
    <t>PRICE PAID PER TON</t>
  </si>
  <si>
    <t>YES</t>
  </si>
  <si>
    <t>NO</t>
  </si>
  <si>
    <t>MANAGEMENT PRACTICES</t>
  </si>
  <si>
    <t>WHEAT</t>
  </si>
  <si>
    <t>WILL YOU INCORPORATE LITTER?</t>
  </si>
  <si>
    <t>DOUBLE CROP WHEAT/SOYBEAN</t>
  </si>
  <si>
    <t>1 YEAR</t>
  </si>
  <si>
    <t>2 YEARS</t>
  </si>
  <si>
    <t>CORN ONLY</t>
  </si>
  <si>
    <t>SOYBEANS ONLY</t>
  </si>
  <si>
    <t>CORN &amp; FULL SEASON SOYBEANS</t>
  </si>
  <si>
    <t>CORN, WHEAT, &amp; SOYBEANS</t>
  </si>
  <si>
    <t>CROPPING SYSTEM FOR NUTRIENT RECOMMENDATION</t>
  </si>
  <si>
    <t>NUMBER OF YEARS FOR ONE RECOMMENDATION</t>
  </si>
  <si>
    <t>FREQUENCY OF LITTER APPLICATION</t>
  </si>
  <si>
    <t>P205 NEEDED (LBS PER ACRE)</t>
  </si>
  <si>
    <t>K2O NEEDED (LBS PER ACRE)</t>
  </si>
  <si>
    <t>CROP DURING WINTER</t>
  </si>
  <si>
    <t>LITTER PRICING</t>
  </si>
  <si>
    <t>PRICE INCLUDES</t>
  </si>
  <si>
    <t>LITTER &amp; HAULING</t>
  </si>
  <si>
    <t>LITTER &amp; SPREAD</t>
  </si>
  <si>
    <t>LITTER ONLY</t>
  </si>
  <si>
    <t>LITTER, HAULING, &amp; SPREAD</t>
  </si>
  <si>
    <t>COST TO SPREAD PER TON</t>
  </si>
  <si>
    <t>TONS APPLIED PER ACRE</t>
  </si>
  <si>
    <t>RESULTS</t>
  </si>
  <si>
    <t>HAULING INPUTS</t>
  </si>
  <si>
    <t>Low</t>
  </si>
  <si>
    <t>LABOR COST ($/HR)</t>
  </si>
  <si>
    <t>FUEL COST ($/GAL)</t>
  </si>
  <si>
    <t>OWNERSHIP COST</t>
  </si>
  <si>
    <t>FUEL EFFICIENCY (MPG)</t>
  </si>
  <si>
    <t>TRUCK SPEED (MPH)</t>
  </si>
  <si>
    <t>TRUCK CAPACITY (TONS)</t>
  </si>
  <si>
    <t>--Do Not Consider--</t>
  </si>
  <si>
    <t>Medium</t>
  </si>
  <si>
    <t>High</t>
  </si>
  <si>
    <t>MILES HAULED ONE WAY</t>
  </si>
  <si>
    <t>TOTAL TIME TO LOAD (HRS)</t>
  </si>
  <si>
    <t>TIME FROM APPLICATION TO INCORPORATION</t>
  </si>
  <si>
    <t>&lt; 2 DAYS</t>
  </si>
  <si>
    <t>3-4 DAYS</t>
  </si>
  <si>
    <t>5-6 DAYS</t>
  </si>
  <si>
    <t>7+ DAYS</t>
  </si>
  <si>
    <t>K2O</t>
  </si>
  <si>
    <t>Spring Incorporate &lt;2</t>
  </si>
  <si>
    <t>Spring Incorporate 3-4</t>
  </si>
  <si>
    <t>Spring Incorporate 5-6</t>
  </si>
  <si>
    <t>Spring Incorporate 7+</t>
  </si>
  <si>
    <t>Fall &amp; Winter Fallow Incorporate</t>
  </si>
  <si>
    <t>Fall &amp; Winter Cover Crop Incorporate</t>
  </si>
  <si>
    <t>Fall &amp; Winter Wheat Incorporate</t>
  </si>
  <si>
    <t>Spring Non-Incorporate</t>
  </si>
  <si>
    <t>Fall &amp; Winter Fallow Non-Incorporate</t>
  </si>
  <si>
    <t>Fall &amp; Winter Cover Crop Non-Incorporate</t>
  </si>
  <si>
    <t>Fall &amp; Winter Wheat Non-Incorporate</t>
  </si>
  <si>
    <t>Management Method</t>
  </si>
  <si>
    <t>Availability</t>
  </si>
  <si>
    <t xml:space="preserve">N </t>
  </si>
  <si>
    <t xml:space="preserve">P205 </t>
  </si>
  <si>
    <t xml:space="preserve">K20 </t>
  </si>
  <si>
    <t>2015 Custom Machinery Rates from Greg</t>
  </si>
  <si>
    <t>COST OF LITTER ($/TON)</t>
  </si>
  <si>
    <t>COST TO INCORPORATE PER ACRE</t>
  </si>
  <si>
    <t>TOTAL HAULING COST ($/TON)</t>
  </si>
  <si>
    <t>VALUE USING AVG. NUTRIENT CONTENT OF LITTER IN KENTUCKY ($/TON)</t>
  </si>
  <si>
    <t>COST OF LITTER ($/ACRE)</t>
  </si>
  <si>
    <t>VALUE OF LITTER ($/ACRE)</t>
  </si>
  <si>
    <t>NOTE: Use the Litter Pricing of "Litter Only" or "Litter &amp; Spread" for accurate calculation on maximum miles hauled where cost of litter would equal value of litter</t>
  </si>
  <si>
    <t>MAX ONE WAY MILES HAULED</t>
  </si>
  <si>
    <t>COMMERCIAL FERTILIZER EQUIVALENT</t>
  </si>
  <si>
    <t>--</t>
  </si>
  <si>
    <t>LIME</t>
  </si>
  <si>
    <t>LIME (at quarry)</t>
  </si>
  <si>
    <t>Note: Price per ton of lime adjusted to represent 100% effective lime [average Relavite Neutralizing Values (RNV) of agricultural limestone in Kentucky is 67%]</t>
  </si>
  <si>
    <t xml:space="preserve">This decision tool has been created to help producers determine the economic value of poultry litter.  The tool is customizable to reflect each individuals situation when selling, purchasing, and/or applying poultry litter. It is intended to reflect the value of poultry litter when applied to farmland for grain production based on nutrient content.  To navigate through the tool, please click on the tabs below.  Be sure to read the "Instructions" tab for important information about this tool.  </t>
  </si>
  <si>
    <t>SOIL TEST RESULT</t>
  </si>
  <si>
    <t>DID YOU TEST YOUR MANURE?</t>
  </si>
  <si>
    <t>AS RECEIVED (WET) LBS/TON</t>
  </si>
  <si>
    <t>POULTRY LITTER NUTRIENT CONTENT</t>
  </si>
  <si>
    <t>Economic Value of Poultry Litter Tool: Grain Crops</t>
  </si>
  <si>
    <t>VALUE OF TESTED LITTER ($/TON)</t>
  </si>
  <si>
    <t>CHANCE THE VALUE IS LESS THAN THE COST OF LITTER NOT TESTED</t>
  </si>
  <si>
    <t>Associate Extension Professor</t>
  </si>
  <si>
    <t>AEC 2016-13</t>
  </si>
  <si>
    <t>Last Updated: 8/25/2021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</si>
</sst>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7" formatCode="&quot;$&quot;#,##0.00_);\(&quot;$&quot;#,##0.00\)"/>
    <numFmt numFmtId="44" formatCode="_(&quot;$&quot;* #,##0.00_);_(&quot;$&quot;* \(#,##0.00\);_(&quot;$&quot;* &quot;-&quot;??_);_(@_)"/>
    <numFmt numFmtId="164" formatCode="&quot;$&quot;#,##0.00"/>
    <numFmt numFmtId="165" formatCode="&quot;$&quot;#,##0.000"/>
    <numFmt numFmtId="166" formatCode="0.0%"/>
    <numFmt numFmtId="167" formatCode="&quot;$&quot;#,##0.000_);\(&quot;$&quot;#,##0.000\)"/>
    <numFmt numFmtId="168" formatCode="&quot;$&quot;#,##0"/>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2"/>
      <name val="Arial"/>
      <family val="2"/>
    </font>
    <font>
      <b/>
      <sz val="11"/>
      <color rgb="FF0066FF"/>
      <name val="Calibri"/>
      <family val="2"/>
      <scheme val="minor"/>
    </font>
    <font>
      <b/>
      <sz val="12"/>
      <color theme="1"/>
      <name val="Calibri"/>
      <family val="2"/>
      <scheme val="minor"/>
    </font>
    <font>
      <u/>
      <sz val="11"/>
      <color theme="10"/>
      <name val="Calibri"/>
      <family val="2"/>
      <scheme val="minor"/>
    </font>
    <font>
      <b/>
      <sz val="16"/>
      <color theme="1"/>
      <name val="Calibri"/>
      <family val="2"/>
      <scheme val="minor"/>
    </font>
    <font>
      <sz val="12"/>
      <color theme="1"/>
      <name val="Calibri"/>
      <family val="2"/>
      <scheme val="minor"/>
    </font>
    <font>
      <u/>
      <sz val="12"/>
      <color theme="10"/>
      <name val="Calibri"/>
      <family val="2"/>
      <scheme val="minor"/>
    </font>
    <font>
      <sz val="11"/>
      <color theme="1"/>
      <name val="Courier New"/>
      <family val="3"/>
    </font>
    <font>
      <i/>
      <sz val="11"/>
      <color theme="1"/>
      <name val="Calibri"/>
      <family val="2"/>
      <scheme val="minor"/>
    </font>
    <font>
      <sz val="12"/>
      <name val="Calibri"/>
      <family val="2"/>
      <scheme val="minor"/>
    </font>
    <font>
      <u/>
      <sz val="11"/>
      <color theme="1"/>
      <name val="Calibri"/>
      <family val="2"/>
      <scheme val="minor"/>
    </font>
    <font>
      <sz val="14"/>
      <color theme="1"/>
      <name val="Calibri"/>
      <family val="2"/>
      <scheme val="minor"/>
    </font>
    <font>
      <b/>
      <sz val="14"/>
      <color theme="1"/>
      <name val="Calibri"/>
      <family val="2"/>
      <scheme val="minor"/>
    </font>
    <font>
      <b/>
      <sz val="12"/>
      <name val="Calibri"/>
      <family val="2"/>
      <scheme val="minor"/>
    </font>
    <font>
      <b/>
      <sz val="12"/>
      <color rgb="FF0000FF"/>
      <name val="Calibri"/>
      <family val="2"/>
      <scheme val="minor"/>
    </font>
    <font>
      <i/>
      <sz val="14"/>
      <color theme="1"/>
      <name val="Calibri"/>
      <family val="2"/>
      <scheme val="minor"/>
    </font>
    <font>
      <i/>
      <sz val="12"/>
      <color theme="1"/>
      <name val="Calibri"/>
      <family val="2"/>
      <scheme val="minor"/>
    </font>
    <font>
      <sz val="9"/>
      <color indexed="81"/>
      <name val="Tahoma"/>
      <family val="2"/>
    </font>
    <font>
      <b/>
      <sz val="9"/>
      <color indexed="81"/>
      <name val="Tahoma"/>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xf numFmtId="0" fontId="6" fillId="0" borderId="0" applyNumberFormat="0" applyFill="0" applyBorder="0" applyAlignment="0" applyProtection="0"/>
  </cellStyleXfs>
  <cellXfs count="165">
    <xf numFmtId="0" fontId="0" fillId="0" borderId="0" xfId="0"/>
    <xf numFmtId="164" fontId="0" fillId="0" borderId="0" xfId="0" applyNumberFormat="1"/>
    <xf numFmtId="0" fontId="0" fillId="0" borderId="0" xfId="0" applyAlignment="1">
      <alignment horizontal="left" indent="2"/>
    </xf>
    <xf numFmtId="0" fontId="0" fillId="0" borderId="0" xfId="0" applyAlignment="1">
      <alignment wrapText="1"/>
    </xf>
    <xf numFmtId="165" fontId="0" fillId="0" borderId="0" xfId="0" applyNumberFormat="1"/>
    <xf numFmtId="0" fontId="2" fillId="0" borderId="0" xfId="0" applyFont="1"/>
    <xf numFmtId="0" fontId="0" fillId="0" borderId="0" xfId="0" applyAlignment="1">
      <alignment horizontal="right"/>
    </xf>
    <xf numFmtId="0" fontId="0" fillId="0" borderId="0" xfId="0" applyFont="1"/>
    <xf numFmtId="164" fontId="4" fillId="0" borderId="0" xfId="0" applyNumberFormat="1" applyFont="1"/>
    <xf numFmtId="0" fontId="4" fillId="0" borderId="0" xfId="0" applyFont="1"/>
    <xf numFmtId="166" fontId="4" fillId="0" borderId="0" xfId="0" applyNumberFormat="1" applyFont="1"/>
    <xf numFmtId="167" fontId="4" fillId="0" borderId="0" xfId="1" applyNumberFormat="1" applyFont="1"/>
    <xf numFmtId="10" fontId="4" fillId="0" borderId="0" xfId="2" applyNumberFormat="1" applyFont="1"/>
    <xf numFmtId="10" fontId="4" fillId="0" borderId="0" xfId="0" applyNumberFormat="1" applyFont="1"/>
    <xf numFmtId="165" fontId="4" fillId="0" borderId="0" xfId="0" applyNumberFormat="1" applyFont="1"/>
    <xf numFmtId="7" fontId="4" fillId="0" borderId="0" xfId="1" applyNumberFormat="1" applyFont="1"/>
    <xf numFmtId="164" fontId="2" fillId="0" borderId="0" xfId="0" applyNumberFormat="1" applyFont="1"/>
    <xf numFmtId="166" fontId="4" fillId="0" borderId="0" xfId="1" applyNumberFormat="1" applyFont="1"/>
    <xf numFmtId="0" fontId="0" fillId="2" borderId="0" xfId="0" applyFill="1"/>
    <xf numFmtId="164" fontId="0" fillId="2" borderId="0" xfId="0" applyNumberFormat="1" applyFill="1"/>
    <xf numFmtId="0" fontId="0" fillId="2" borderId="0" xfId="0" applyFill="1" applyAlignment="1">
      <alignment horizontal="left" indent="2"/>
    </xf>
    <xf numFmtId="49" fontId="0" fillId="0" borderId="0" xfId="0" applyNumberFormat="1" applyAlignment="1">
      <alignment horizontal="center"/>
    </xf>
    <xf numFmtId="0" fontId="8" fillId="2" borderId="0" xfId="0" applyFont="1" applyFill="1"/>
    <xf numFmtId="0" fontId="9" fillId="2" borderId="0" xfId="4" applyFont="1" applyFill="1"/>
    <xf numFmtId="0" fontId="0" fillId="2" borderId="0" xfId="0" applyFill="1" applyAlignment="1"/>
    <xf numFmtId="0" fontId="0" fillId="2" borderId="0" xfId="0" applyFill="1" applyAlignment="1">
      <alignment horizontal="left" vertical="center" indent="2"/>
    </xf>
    <xf numFmtId="49" fontId="8" fillId="2" borderId="0" xfId="0" applyNumberFormat="1" applyFont="1" applyFill="1" applyAlignment="1">
      <alignment horizontal="left" vertical="top" wrapText="1"/>
    </xf>
    <xf numFmtId="0" fontId="8" fillId="2" borderId="0" xfId="0" applyFont="1" applyFill="1" applyAlignment="1">
      <alignment vertical="top"/>
    </xf>
    <xf numFmtId="0" fontId="0" fillId="2" borderId="0" xfId="0" applyFill="1" applyAlignment="1">
      <alignment horizontal="left" vertical="center" indent="5"/>
    </xf>
    <xf numFmtId="49" fontId="8" fillId="2" borderId="0" xfId="0" applyNumberFormat="1" applyFont="1" applyFill="1" applyAlignment="1">
      <alignment vertical="top"/>
    </xf>
    <xf numFmtId="49" fontId="0" fillId="2" borderId="0" xfId="0" applyNumberFormat="1" applyFill="1"/>
    <xf numFmtId="0" fontId="0" fillId="2" borderId="0" xfId="0" quotePrefix="1" applyFill="1" applyAlignment="1"/>
    <xf numFmtId="0" fontId="10" fillId="2" borderId="0" xfId="0" applyFont="1" applyFill="1" applyAlignment="1">
      <alignment horizontal="left" vertical="center" indent="10"/>
    </xf>
    <xf numFmtId="0" fontId="0" fillId="2" borderId="0" xfId="0" applyFill="1" applyAlignment="1">
      <alignment horizontal="left" vertical="top" indent="10"/>
    </xf>
    <xf numFmtId="0" fontId="0" fillId="2" borderId="0" xfId="0" applyFill="1" applyAlignment="1">
      <alignment horizontal="left" vertical="center" indent="10"/>
    </xf>
    <xf numFmtId="0" fontId="0" fillId="2" borderId="0" xfId="0" quotePrefix="1" applyFill="1" applyAlignment="1">
      <alignment wrapText="1"/>
    </xf>
    <xf numFmtId="0" fontId="0" fillId="2" borderId="0" xfId="0" applyFill="1" applyAlignment="1">
      <alignment wrapText="1"/>
    </xf>
    <xf numFmtId="0" fontId="11" fillId="2" borderId="0" xfId="0" applyFont="1" applyFill="1" applyAlignment="1">
      <alignment horizontal="left" vertical="center" indent="5"/>
    </xf>
    <xf numFmtId="0" fontId="2" fillId="2" borderId="0" xfId="0" applyFont="1" applyFill="1"/>
    <xf numFmtId="0" fontId="12" fillId="0" borderId="0" xfId="0" applyFont="1"/>
    <xf numFmtId="0" fontId="8" fillId="0" borderId="0" xfId="0" applyFont="1" applyAlignment="1">
      <alignment vertical="center"/>
    </xf>
    <xf numFmtId="0" fontId="5" fillId="2" borderId="0" xfId="0" applyFont="1" applyFill="1" applyAlignment="1">
      <alignment horizontal="center"/>
    </xf>
    <xf numFmtId="0" fontId="0" fillId="0" borderId="0" xfId="0" applyAlignment="1">
      <alignment horizontal="center"/>
    </xf>
    <xf numFmtId="0" fontId="13" fillId="0" borderId="10" xfId="0" applyFont="1" applyBorder="1" applyAlignment="1">
      <alignment horizontal="center"/>
    </xf>
    <xf numFmtId="0" fontId="0" fillId="0" borderId="10" xfId="0" applyBorder="1" applyAlignment="1">
      <alignment horizontal="center"/>
    </xf>
    <xf numFmtId="0" fontId="0" fillId="0" borderId="2" xfId="0" applyBorder="1" applyAlignment="1">
      <alignment horizontal="center"/>
    </xf>
    <xf numFmtId="0" fontId="0" fillId="0" borderId="12"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14" fillId="2" borderId="0" xfId="0" applyFont="1" applyFill="1"/>
    <xf numFmtId="0" fontId="5" fillId="2" borderId="0" xfId="0" applyFont="1" applyFill="1"/>
    <xf numFmtId="0" fontId="5" fillId="2" borderId="0" xfId="0" applyFont="1" applyFill="1" applyBorder="1" applyAlignment="1">
      <alignment horizontal="center" vertical="center" wrapText="1"/>
    </xf>
    <xf numFmtId="0" fontId="5" fillId="2" borderId="0" xfId="0" applyFont="1" applyFill="1" applyAlignment="1"/>
    <xf numFmtId="0" fontId="5" fillId="2" borderId="7" xfId="0" applyFont="1" applyFill="1" applyBorder="1"/>
    <xf numFmtId="0" fontId="5" fillId="2" borderId="7" xfId="0" applyFont="1" applyFill="1" applyBorder="1" applyAlignment="1">
      <alignment horizontal="center" vertical="center" wrapText="1"/>
    </xf>
    <xf numFmtId="0" fontId="5" fillId="2" borderId="3" xfId="0" applyFont="1" applyFill="1" applyBorder="1" applyAlignment="1">
      <alignment horizontal="center" wrapText="1"/>
    </xf>
    <xf numFmtId="0" fontId="5" fillId="2" borderId="8" xfId="0" applyFont="1" applyFill="1" applyBorder="1" applyAlignment="1">
      <alignment horizontal="left" indent="3"/>
    </xf>
    <xf numFmtId="0" fontId="5" fillId="2" borderId="8" xfId="0" applyFont="1" applyFill="1" applyBorder="1" applyAlignment="1">
      <alignment horizontal="center"/>
    </xf>
    <xf numFmtId="0" fontId="5" fillId="2" borderId="0" xfId="0" applyFont="1" applyFill="1" applyBorder="1" applyAlignment="1">
      <alignment horizontal="center"/>
    </xf>
    <xf numFmtId="0" fontId="5" fillId="2" borderId="8" xfId="0" applyFont="1" applyFill="1" applyBorder="1"/>
    <xf numFmtId="0" fontId="5" fillId="2" borderId="9" xfId="0" applyFont="1" applyFill="1" applyBorder="1" applyAlignment="1">
      <alignment horizontal="left" indent="3"/>
    </xf>
    <xf numFmtId="0" fontId="5" fillId="2" borderId="9" xfId="0" applyFont="1" applyFill="1" applyBorder="1" applyAlignment="1">
      <alignment horizontal="center"/>
    </xf>
    <xf numFmtId="0" fontId="5" fillId="2" borderId="15" xfId="0" applyFont="1" applyFill="1" applyBorder="1" applyAlignment="1">
      <alignment horizontal="center"/>
    </xf>
    <xf numFmtId="164" fontId="5" fillId="2" borderId="4" xfId="0" applyNumberFormat="1" applyFont="1" applyFill="1" applyBorder="1" applyAlignment="1">
      <alignment horizontal="center"/>
    </xf>
    <xf numFmtId="164" fontId="5" fillId="2" borderId="5" xfId="0" applyNumberFormat="1" applyFont="1" applyFill="1" applyBorder="1" applyAlignment="1">
      <alignment horizontal="center"/>
    </xf>
    <xf numFmtId="0" fontId="5" fillId="2" borderId="12" xfId="0" applyFont="1" applyFill="1" applyBorder="1" applyAlignment="1">
      <alignment horizontal="center"/>
    </xf>
    <xf numFmtId="0" fontId="5" fillId="2" borderId="1" xfId="0" applyFont="1" applyFill="1" applyBorder="1" applyAlignment="1">
      <alignment horizontal="center"/>
    </xf>
    <xf numFmtId="0" fontId="5" fillId="2" borderId="11" xfId="0" applyFont="1" applyFill="1" applyBorder="1" applyAlignment="1">
      <alignment horizontal="center"/>
    </xf>
    <xf numFmtId="0" fontId="5" fillId="2" borderId="2" xfId="0" applyFont="1" applyFill="1" applyBorder="1" applyAlignment="1">
      <alignment horizontal="center"/>
    </xf>
    <xf numFmtId="0" fontId="5" fillId="2" borderId="7" xfId="0" applyFont="1" applyFill="1" applyBorder="1" applyAlignment="1">
      <alignment horizontal="center"/>
    </xf>
    <xf numFmtId="9" fontId="0" fillId="0" borderId="0" xfId="2" applyFont="1"/>
    <xf numFmtId="164" fontId="0" fillId="0" borderId="0" xfId="0" applyNumberFormat="1" applyAlignment="1">
      <alignment horizontal="center"/>
    </xf>
    <xf numFmtId="0" fontId="0" fillId="0" borderId="0" xfId="0" quotePrefix="1"/>
    <xf numFmtId="1" fontId="0" fillId="0" borderId="0" xfId="0" applyNumberFormat="1"/>
    <xf numFmtId="6" fontId="5" fillId="2" borderId="0" xfId="0" applyNumberFormat="1" applyFont="1" applyFill="1"/>
    <xf numFmtId="0" fontId="15" fillId="2" borderId="1" xfId="0" applyFont="1" applyFill="1" applyBorder="1" applyAlignment="1">
      <alignment horizontal="center"/>
    </xf>
    <xf numFmtId="0" fontId="5" fillId="2" borderId="13" xfId="0" applyFont="1" applyFill="1" applyBorder="1"/>
    <xf numFmtId="0" fontId="15" fillId="2" borderId="0" xfId="0" applyFont="1" applyFill="1" applyBorder="1" applyAlignment="1">
      <alignment horizontal="center"/>
    </xf>
    <xf numFmtId="0" fontId="5" fillId="2" borderId="10" xfId="0" applyFont="1" applyFill="1" applyBorder="1" applyAlignment="1">
      <alignment horizontal="left" vertical="center" wrapText="1"/>
    </xf>
    <xf numFmtId="0" fontId="5" fillId="2" borderId="7" xfId="0" applyFont="1" applyFill="1" applyBorder="1" applyAlignment="1">
      <alignment horizontal="left" vertical="center" wrapText="1"/>
    </xf>
    <xf numFmtId="0" fontId="16" fillId="2" borderId="4" xfId="0" applyFont="1" applyFill="1" applyBorder="1" applyAlignment="1">
      <alignment horizontal="center" vertical="center" wrapText="1"/>
    </xf>
    <xf numFmtId="0" fontId="5" fillId="2" borderId="3" xfId="0" applyFont="1" applyFill="1" applyBorder="1"/>
    <xf numFmtId="0" fontId="5" fillId="2" borderId="12" xfId="0" applyFont="1" applyFill="1" applyBorder="1"/>
    <xf numFmtId="0" fontId="5" fillId="2" borderId="12" xfId="0" applyFont="1" applyFill="1" applyBorder="1" applyAlignment="1">
      <alignment wrapText="1"/>
    </xf>
    <xf numFmtId="0" fontId="5" fillId="2" borderId="10" xfId="0" applyFont="1" applyFill="1" applyBorder="1" applyAlignment="1">
      <alignment horizontal="center" vertical="center"/>
    </xf>
    <xf numFmtId="0" fontId="5" fillId="2" borderId="0" xfId="0" applyFont="1" applyFill="1" applyAlignment="1">
      <alignment wrapText="1"/>
    </xf>
    <xf numFmtId="0" fontId="5" fillId="2" borderId="0" xfId="0" applyFont="1" applyFill="1" applyAlignment="1">
      <alignment horizontal="left" indent="3"/>
    </xf>
    <xf numFmtId="6" fontId="0" fillId="0" borderId="0" xfId="0" applyNumberFormat="1"/>
    <xf numFmtId="0" fontId="5" fillId="2" borderId="10" xfId="0" applyFont="1" applyFill="1" applyBorder="1"/>
    <xf numFmtId="6" fontId="16" fillId="2" borderId="0" xfId="0" applyNumberFormat="1" applyFont="1" applyFill="1" applyAlignment="1">
      <alignment horizontal="center"/>
    </xf>
    <xf numFmtId="168" fontId="17" fillId="2" borderId="0" xfId="0" applyNumberFormat="1" applyFont="1" applyFill="1" applyAlignment="1">
      <alignment horizontal="center"/>
    </xf>
    <xf numFmtId="164" fontId="5" fillId="2" borderId="10" xfId="0" applyNumberFormat="1" applyFont="1" applyFill="1" applyBorder="1" applyAlignment="1">
      <alignment horizontal="center"/>
    </xf>
    <xf numFmtId="9" fontId="16" fillId="2" borderId="7" xfId="2" applyFont="1" applyFill="1" applyBorder="1" applyAlignment="1">
      <alignment horizontal="center"/>
    </xf>
    <xf numFmtId="9" fontId="16" fillId="2" borderId="8" xfId="2" applyFont="1" applyFill="1" applyBorder="1" applyAlignment="1">
      <alignment horizontal="center"/>
    </xf>
    <xf numFmtId="9" fontId="16" fillId="2" borderId="9" xfId="2" applyFont="1" applyFill="1" applyBorder="1" applyAlignment="1">
      <alignment horizontal="center"/>
    </xf>
    <xf numFmtId="0" fontId="5" fillId="2" borderId="0" xfId="0" applyFont="1" applyFill="1" applyBorder="1" applyAlignment="1"/>
    <xf numFmtId="0" fontId="5" fillId="3" borderId="3" xfId="0" applyFont="1" applyFill="1" applyBorder="1"/>
    <xf numFmtId="0" fontId="5" fillId="3" borderId="12" xfId="0" applyFont="1" applyFill="1" applyBorder="1" applyAlignment="1">
      <alignment wrapText="1"/>
    </xf>
    <xf numFmtId="168" fontId="5" fillId="3" borderId="5" xfId="1" applyNumberFormat="1" applyFont="1" applyFill="1" applyBorder="1" applyAlignment="1">
      <alignment horizontal="center" vertical="center"/>
    </xf>
    <xf numFmtId="0" fontId="5" fillId="3" borderId="12" xfId="0" applyFont="1" applyFill="1" applyBorder="1" applyAlignment="1">
      <alignment horizontal="left" wrapText="1"/>
    </xf>
    <xf numFmtId="9" fontId="5" fillId="3" borderId="5" xfId="2" applyFont="1" applyFill="1" applyBorder="1" applyAlignment="1">
      <alignment horizontal="center" vertical="center"/>
    </xf>
    <xf numFmtId="0" fontId="5" fillId="3" borderId="13" xfId="0" applyFont="1" applyFill="1" applyBorder="1" applyAlignment="1">
      <alignment horizontal="left"/>
    </xf>
    <xf numFmtId="1" fontId="5" fillId="3" borderId="6" xfId="0" applyNumberFormat="1" applyFont="1" applyFill="1" applyBorder="1" applyAlignment="1">
      <alignment horizontal="center"/>
    </xf>
    <xf numFmtId="0" fontId="18" fillId="2" borderId="0" xfId="0" applyFont="1" applyFill="1"/>
    <xf numFmtId="0" fontId="5" fillId="3" borderId="13" xfId="0" applyFont="1" applyFill="1" applyBorder="1" applyAlignment="1">
      <alignment wrapText="1"/>
    </xf>
    <xf numFmtId="168" fontId="5" fillId="3" borderId="6" xfId="1" applyNumberFormat="1" applyFont="1" applyFill="1" applyBorder="1" applyAlignment="1">
      <alignment horizontal="center" vertical="center"/>
    </xf>
    <xf numFmtId="0" fontId="5" fillId="3" borderId="3" xfId="0" applyFont="1" applyFill="1" applyBorder="1" applyAlignment="1">
      <alignment wrapText="1"/>
    </xf>
    <xf numFmtId="168" fontId="5" fillId="3" borderId="4" xfId="1" applyNumberFormat="1" applyFont="1" applyFill="1" applyBorder="1" applyAlignment="1">
      <alignment horizontal="center" vertical="center"/>
    </xf>
    <xf numFmtId="0" fontId="0" fillId="2" borderId="0" xfId="0" applyFill="1" applyAlignment="1">
      <alignment vertical="center"/>
    </xf>
    <xf numFmtId="49" fontId="0" fillId="2" borderId="0" xfId="0" applyNumberFormat="1" applyFill="1" applyAlignment="1">
      <alignment vertical="center"/>
    </xf>
    <xf numFmtId="49" fontId="0" fillId="2" borderId="0" xfId="0" applyNumberFormat="1" applyFill="1" applyAlignment="1"/>
    <xf numFmtId="0" fontId="0" fillId="2" borderId="0" xfId="0" applyFill="1" applyAlignment="1">
      <alignment vertical="center" wrapText="1"/>
    </xf>
    <xf numFmtId="0" fontId="5" fillId="2" borderId="0" xfId="0" applyFont="1" applyFill="1" applyBorder="1" applyAlignment="1">
      <alignment horizontal="center"/>
    </xf>
    <xf numFmtId="49" fontId="5" fillId="2" borderId="14" xfId="0" applyNumberFormat="1" applyFont="1" applyFill="1" applyBorder="1" applyAlignment="1">
      <alignment horizontal="center"/>
    </xf>
    <xf numFmtId="164" fontId="5" fillId="2" borderId="6" xfId="0" applyNumberFormat="1" applyFont="1" applyFill="1" applyBorder="1" applyAlignment="1">
      <alignment horizontal="center"/>
    </xf>
    <xf numFmtId="0" fontId="16" fillId="2" borderId="13" xfId="0" applyFont="1" applyFill="1" applyBorder="1" applyAlignment="1">
      <alignment horizontal="center"/>
    </xf>
    <xf numFmtId="0" fontId="19" fillId="2" borderId="0" xfId="0" applyFont="1" applyFill="1" applyAlignment="1">
      <alignment horizontal="left"/>
    </xf>
    <xf numFmtId="0" fontId="5" fillId="2" borderId="10" xfId="0" applyFont="1" applyFill="1" applyBorder="1" applyAlignment="1">
      <alignment horizontal="center" vertical="center" wrapText="1"/>
    </xf>
    <xf numFmtId="164" fontId="5" fillId="3" borderId="4" xfId="0" applyNumberFormat="1" applyFont="1" applyFill="1" applyBorder="1" applyAlignment="1">
      <alignment horizontal="center" vertical="center"/>
    </xf>
    <xf numFmtId="0" fontId="17" fillId="2" borderId="4"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protection locked="0"/>
    </xf>
    <xf numFmtId="0" fontId="17" fillId="2" borderId="2" xfId="0" applyFont="1" applyFill="1" applyBorder="1" applyAlignment="1" applyProtection="1">
      <alignment horizontal="center" vertical="center"/>
      <protection locked="0"/>
    </xf>
    <xf numFmtId="0" fontId="17" fillId="2" borderId="4" xfId="0" applyFont="1" applyFill="1" applyBorder="1" applyAlignment="1" applyProtection="1">
      <alignment horizontal="center"/>
      <protection locked="0"/>
    </xf>
    <xf numFmtId="0" fontId="17" fillId="2" borderId="5" xfId="0" applyFont="1" applyFill="1" applyBorder="1" applyAlignment="1" applyProtection="1">
      <alignment horizontal="center"/>
      <protection locked="0"/>
    </xf>
    <xf numFmtId="0" fontId="17" fillId="2" borderId="6" xfId="0" applyFont="1" applyFill="1" applyBorder="1" applyAlignment="1" applyProtection="1">
      <alignment horizontal="center"/>
      <protection locked="0"/>
    </xf>
    <xf numFmtId="0" fontId="17" fillId="2" borderId="3" xfId="0" applyFont="1" applyFill="1" applyBorder="1" applyAlignment="1" applyProtection="1">
      <alignment horizontal="center"/>
      <protection locked="0"/>
    </xf>
    <xf numFmtId="0" fontId="17" fillId="2" borderId="12" xfId="0" applyFont="1" applyFill="1" applyBorder="1" applyAlignment="1" applyProtection="1">
      <alignment horizontal="center"/>
      <protection locked="0"/>
    </xf>
    <xf numFmtId="168" fontId="17" fillId="2" borderId="15" xfId="0" applyNumberFormat="1" applyFont="1" applyFill="1" applyBorder="1" applyAlignment="1" applyProtection="1">
      <alignment horizontal="center"/>
      <protection locked="0"/>
    </xf>
    <xf numFmtId="168" fontId="17" fillId="2" borderId="0" xfId="0" applyNumberFormat="1" applyFont="1" applyFill="1" applyBorder="1" applyAlignment="1" applyProtection="1">
      <alignment horizontal="center"/>
      <protection locked="0"/>
    </xf>
    <xf numFmtId="168" fontId="17" fillId="2" borderId="14" xfId="0" applyNumberFormat="1" applyFont="1" applyFill="1" applyBorder="1" applyAlignment="1" applyProtection="1">
      <alignment horizontal="center"/>
      <protection locked="0"/>
    </xf>
    <xf numFmtId="0" fontId="17" fillId="2" borderId="7" xfId="0" applyFont="1" applyFill="1" applyBorder="1" applyAlignment="1" applyProtection="1">
      <alignment horizontal="center"/>
      <protection locked="0"/>
    </xf>
    <xf numFmtId="0" fontId="17" fillId="2" borderId="9" xfId="0" applyFont="1" applyFill="1" applyBorder="1" applyAlignment="1" applyProtection="1">
      <alignment horizontal="center"/>
      <protection locked="0"/>
    </xf>
    <xf numFmtId="168" fontId="17" fillId="2" borderId="8" xfId="0" applyNumberFormat="1" applyFont="1" applyFill="1" applyBorder="1" applyAlignment="1" applyProtection="1">
      <alignment horizontal="center"/>
      <protection locked="0"/>
    </xf>
    <xf numFmtId="164" fontId="17" fillId="2" borderId="9" xfId="0" applyNumberFormat="1" applyFont="1" applyFill="1" applyBorder="1" applyAlignment="1" applyProtection="1">
      <alignment horizontal="center"/>
      <protection locked="0"/>
    </xf>
    <xf numFmtId="164" fontId="17" fillId="2" borderId="0" xfId="0" applyNumberFormat="1" applyFont="1" applyFill="1" applyAlignment="1" applyProtection="1">
      <alignment horizontal="center"/>
      <protection locked="0"/>
    </xf>
    <xf numFmtId="164" fontId="17" fillId="2" borderId="7" xfId="0" applyNumberFormat="1" applyFont="1" applyFill="1" applyBorder="1" applyAlignment="1" applyProtection="1">
      <alignment horizontal="center"/>
      <protection locked="0"/>
    </xf>
    <xf numFmtId="164" fontId="17" fillId="2" borderId="8" xfId="0" applyNumberFormat="1" applyFont="1" applyFill="1" applyBorder="1" applyAlignment="1" applyProtection="1">
      <alignment horizontal="center"/>
      <protection locked="0"/>
    </xf>
    <xf numFmtId="0" fontId="17" fillId="2" borderId="8" xfId="0" applyNumberFormat="1" applyFont="1" applyFill="1" applyBorder="1" applyAlignment="1" applyProtection="1">
      <alignment horizontal="center"/>
      <protection locked="0"/>
    </xf>
    <xf numFmtId="0" fontId="5" fillId="2" borderId="0" xfId="0" applyFont="1" applyFill="1" applyAlignment="1">
      <alignment horizontal="center"/>
    </xf>
    <xf numFmtId="0" fontId="7" fillId="2" borderId="0" xfId="0" applyFont="1" applyFill="1" applyAlignment="1">
      <alignment horizontal="center"/>
    </xf>
    <xf numFmtId="0" fontId="8" fillId="2" borderId="0" xfId="0" applyFont="1" applyFill="1" applyAlignment="1">
      <alignment horizontal="left" vertical="top" wrapText="1"/>
    </xf>
    <xf numFmtId="0" fontId="0" fillId="2" borderId="0" xfId="0" applyFill="1" applyAlignment="1">
      <alignment horizontal="left" vertical="center" wrapText="1" indent="5"/>
    </xf>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1" xfId="0" applyFont="1" applyFill="1" applyBorder="1" applyAlignment="1">
      <alignment horizontal="center"/>
    </xf>
    <xf numFmtId="0" fontId="15" fillId="2" borderId="2" xfId="0" applyFont="1" applyFill="1" applyBorder="1" applyAlignment="1">
      <alignment horizontal="center"/>
    </xf>
    <xf numFmtId="0" fontId="15" fillId="2" borderId="11" xfId="0" applyFont="1" applyFill="1" applyBorder="1" applyAlignment="1">
      <alignment horizontal="center"/>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wrapText="1"/>
    </xf>
    <xf numFmtId="0" fontId="15" fillId="2" borderId="2" xfId="0" applyFont="1" applyFill="1" applyBorder="1" applyAlignment="1">
      <alignment horizontal="center" wrapText="1"/>
    </xf>
    <xf numFmtId="0" fontId="5" fillId="3" borderId="1" xfId="0" applyFont="1" applyFill="1" applyBorder="1" applyAlignment="1">
      <alignment horizontal="center"/>
    </xf>
    <xf numFmtId="0" fontId="5" fillId="3" borderId="2" xfId="0" applyFont="1" applyFill="1" applyBorder="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0" xfId="0" applyFont="1" applyFill="1" applyBorder="1" applyAlignment="1">
      <alignment horizontal="center"/>
    </xf>
    <xf numFmtId="0" fontId="0" fillId="0" borderId="1" xfId="0" applyBorder="1" applyAlignment="1">
      <alignment horizontal="center"/>
    </xf>
    <xf numFmtId="0" fontId="0" fillId="0" borderId="11" xfId="0" applyBorder="1" applyAlignment="1">
      <alignment horizontal="center"/>
    </xf>
    <xf numFmtId="0" fontId="0" fillId="0" borderId="2" xfId="0" applyBorder="1" applyAlignment="1">
      <alignment horizontal="center"/>
    </xf>
  </cellXfs>
  <cellStyles count="5">
    <cellStyle name="Currency" xfId="1" builtinId="4"/>
    <cellStyle name="Hyperlink" xfId="4" builtinId="8"/>
    <cellStyle name="Normal" xfId="0" builtinId="0"/>
    <cellStyle name="Normal 2" xfId="3"/>
    <cellStyle name="Percent" xfId="2" builtinId="5"/>
  </cellStyles>
  <dxfs count="42">
    <dxf>
      <border>
        <bottom style="thin">
          <color auto="1"/>
        </bottom>
      </border>
    </dxf>
    <dxf>
      <font>
        <color theme="0"/>
      </font>
      <border>
        <left/>
        <right/>
        <top/>
        <bottom/>
        <vertical/>
        <horizontal/>
      </border>
    </dxf>
    <dxf>
      <font>
        <color theme="0"/>
      </font>
      <border>
        <left/>
        <right/>
        <top/>
        <bottom/>
        <vertical/>
        <horizontal/>
      </border>
    </dxf>
    <dxf>
      <border>
        <bottom style="thin">
          <color auto="1"/>
        </bottom>
        <vertical/>
        <horizontal/>
      </border>
    </dxf>
    <dxf>
      <font>
        <color theme="0"/>
      </font>
      <border>
        <left/>
        <right/>
        <top/>
        <bottom/>
        <vertical/>
        <horizontal/>
      </border>
    </dxf>
    <dxf>
      <font>
        <color theme="0"/>
      </font>
      <border>
        <left style="thin">
          <color auto="1"/>
        </left>
        <right style="thin">
          <color auto="1"/>
        </right>
        <top/>
        <bottom/>
        <vertical/>
        <horizontal/>
      </border>
    </dxf>
    <dxf>
      <font>
        <color theme="0"/>
      </font>
      <border>
        <left style="thin">
          <color auto="1"/>
        </left>
        <right style="thin">
          <color auto="1"/>
        </right>
        <top/>
        <bottom/>
        <vertical/>
        <horizontal/>
      </border>
    </dxf>
    <dxf>
      <border>
        <top/>
        <bottom/>
        <vertical/>
        <horizontal/>
      </border>
    </dxf>
    <dxf>
      <font>
        <color theme="0"/>
      </font>
      <border>
        <left style="thin">
          <color auto="1"/>
        </left>
        <right style="thin">
          <color auto="1"/>
        </right>
        <top/>
        <bottom/>
        <vertical/>
        <horizontal/>
      </border>
    </dxf>
    <dxf>
      <border>
        <bottom/>
        <vertical/>
        <horizontal/>
      </border>
    </dxf>
    <dxf>
      <font>
        <color theme="0"/>
      </font>
      <border>
        <left/>
        <right/>
        <top/>
        <bottom/>
      </border>
    </dxf>
    <dxf>
      <font>
        <color theme="0"/>
      </font>
      <border>
        <left/>
        <right/>
        <top/>
        <bottom/>
        <vertical/>
        <horizontal/>
      </border>
    </dxf>
    <dxf>
      <border>
        <bottom style="thin">
          <color auto="1"/>
        </bottom>
        <vertical/>
        <horizontal/>
      </border>
    </dxf>
    <dxf>
      <font>
        <color theme="0"/>
      </font>
      <border>
        <left/>
        <right/>
        <top/>
        <bottom/>
        <vertical/>
        <horizontal/>
      </border>
    </dxf>
    <dxf>
      <border>
        <bottom style="thin">
          <color auto="1"/>
        </bottom>
        <vertical/>
        <horizontal/>
      </border>
    </dxf>
    <dxf>
      <font>
        <color theme="0"/>
      </font>
      <border>
        <left/>
        <right/>
        <top/>
        <bottom/>
        <vertical/>
        <horizontal/>
      </border>
    </dxf>
    <dxf>
      <font>
        <color theme="0"/>
      </font>
      <border>
        <left/>
        <right/>
        <top/>
        <bottom/>
        <vertical/>
        <horizontal/>
      </border>
    </dxf>
    <dxf>
      <border>
        <left style="thin">
          <color auto="1"/>
        </left>
        <right style="thin">
          <color auto="1"/>
        </right>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theme="0"/>
      </font>
      <fill>
        <patternFill>
          <bgColor theme="0"/>
        </patternFill>
      </fill>
    </dxf>
    <dxf>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vertical/>
        <horizontal/>
      </border>
    </dxf>
    <dxf>
      <border>
        <bottom/>
        <vertical/>
        <horizontal/>
      </border>
    </dxf>
    <dxf>
      <border>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border>
    </dxf>
    <dxf>
      <border>
        <bottom style="thin">
          <color auto="1"/>
        </bottom>
        <vertical/>
        <horizontal/>
      </border>
    </dxf>
    <dxf>
      <border>
        <bottom style="thin">
          <color auto="1"/>
        </bottom>
        <vertical/>
        <horizontal/>
      </border>
    </dxf>
    <dxf>
      <border>
        <bottom style="thin">
          <color auto="1"/>
        </bottom>
        <vertical/>
        <horizontal/>
      </border>
    </dxf>
  </dxfs>
  <tableStyles count="0" defaultTableStyle="TableStyleMedium2"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 Id="rId6" Type="http://schemas.openxmlformats.org/officeDocument/2006/relationships/image" Target="../media/image11.png"/><Relationship Id="rId5" Type="http://schemas.openxmlformats.org/officeDocument/2006/relationships/image" Target="../media/image10.jpeg"/><Relationship Id="rId4"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12</xdr:col>
      <xdr:colOff>85208</xdr:colOff>
      <xdr:row>1</xdr:row>
      <xdr:rowOff>142875</xdr:rowOff>
    </xdr:from>
    <xdr:to>
      <xdr:col>13</xdr:col>
      <xdr:colOff>589947</xdr:colOff>
      <xdr:row>6</xdr:row>
      <xdr:rowOff>38100</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5158" y="333375"/>
          <a:ext cx="1114339" cy="923925"/>
        </a:xfrm>
        <a:prstGeom prst="rect">
          <a:avLst/>
        </a:prstGeom>
      </xdr:spPr>
    </xdr:pic>
    <xdr:clientData/>
  </xdr:twoCellAnchor>
  <xdr:twoCellAnchor>
    <xdr:from>
      <xdr:col>1</xdr:col>
      <xdr:colOff>190500</xdr:colOff>
      <xdr:row>2</xdr:row>
      <xdr:rowOff>9525</xdr:rowOff>
    </xdr:from>
    <xdr:to>
      <xdr:col>9</xdr:col>
      <xdr:colOff>428625</xdr:colOff>
      <xdr:row>3</xdr:row>
      <xdr:rowOff>85725</xdr:rowOff>
    </xdr:to>
    <xdr:pic>
      <xdr:nvPicPr>
        <xdr:cNvPr id="8" name="Picture 7"/>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7904" b="68182"/>
        <a:stretch/>
      </xdr:blipFill>
      <xdr:spPr bwMode="auto">
        <a:xfrm>
          <a:off x="381000" y="390525"/>
          <a:ext cx="5438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21</xdr:row>
      <xdr:rowOff>0</xdr:rowOff>
    </xdr:from>
    <xdr:to>
      <xdr:col>14</xdr:col>
      <xdr:colOff>28575</xdr:colOff>
      <xdr:row>23</xdr:row>
      <xdr:rowOff>108996</xdr:rowOff>
    </xdr:to>
    <xdr:grpSp>
      <xdr:nvGrpSpPr>
        <xdr:cNvPr id="9" name="Group 8"/>
        <xdr:cNvGrpSpPr/>
      </xdr:nvGrpSpPr>
      <xdr:grpSpPr>
        <a:xfrm>
          <a:off x="219075" y="4352925"/>
          <a:ext cx="8248650" cy="489996"/>
          <a:chOff x="133350" y="4638681"/>
          <a:chExt cx="8248650" cy="489996"/>
        </a:xfrm>
      </xdr:grpSpPr>
      <xdr:grpSp>
        <xdr:nvGrpSpPr>
          <xdr:cNvPr id="10" name="Group 9"/>
          <xdr:cNvGrpSpPr/>
        </xdr:nvGrpSpPr>
        <xdr:grpSpPr>
          <a:xfrm>
            <a:off x="1727040" y="4638681"/>
            <a:ext cx="6654960" cy="428568"/>
            <a:chOff x="1877590" y="6619880"/>
            <a:chExt cx="8179021" cy="428569"/>
          </a:xfrm>
        </xdr:grpSpPr>
        <xdr:pic>
          <xdr:nvPicPr>
            <xdr:cNvPr id="12" name="Picture 11" descr="ces-footer-black"/>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TextBox 12"/>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11" name="Picture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editAs="oneCell">
    <xdr:from>
      <xdr:col>14</xdr:col>
      <xdr:colOff>352425</xdr:colOff>
      <xdr:row>7</xdr:row>
      <xdr:rowOff>63626</xdr:rowOff>
    </xdr:from>
    <xdr:to>
      <xdr:col>17</xdr:col>
      <xdr:colOff>62763</xdr:colOff>
      <xdr:row>13</xdr:row>
      <xdr:rowOff>10222</xdr:rowOff>
    </xdr:to>
    <xdr:pic>
      <xdr:nvPicPr>
        <xdr:cNvPr id="14" name="Picture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791575" y="1549526"/>
          <a:ext cx="1539138" cy="1194371"/>
        </a:xfrm>
        <a:prstGeom prst="rect">
          <a:avLst/>
        </a:prstGeom>
      </xdr:spPr>
    </xdr:pic>
    <xdr:clientData/>
  </xdr:twoCellAnchor>
  <xdr:twoCellAnchor editAs="oneCell">
    <xdr:from>
      <xdr:col>13</xdr:col>
      <xdr:colOff>607439</xdr:colOff>
      <xdr:row>14</xdr:row>
      <xdr:rowOff>47625</xdr:rowOff>
    </xdr:from>
    <xdr:to>
      <xdr:col>17</xdr:col>
      <xdr:colOff>466351</xdr:colOff>
      <xdr:row>18</xdr:row>
      <xdr:rowOff>30483</xdr:rowOff>
    </xdr:to>
    <xdr:pic>
      <xdr:nvPicPr>
        <xdr:cNvPr id="15" name="Picture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36989" y="3019425"/>
          <a:ext cx="2297312" cy="7829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76201</xdr:colOff>
      <xdr:row>5</xdr:row>
      <xdr:rowOff>180975</xdr:rowOff>
    </xdr:from>
    <xdr:ext cx="9696450" cy="11286488"/>
    <xdr:sp macro="" textlink="">
      <xdr:nvSpPr>
        <xdr:cNvPr id="10" name="TextBox 9"/>
        <xdr:cNvSpPr txBox="1"/>
      </xdr:nvSpPr>
      <xdr:spPr>
        <a:xfrm>
          <a:off x="76201" y="1133475"/>
          <a:ext cx="9696450" cy="11286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Under the “</a:t>
          </a:r>
          <a:r>
            <a:rPr lang="en-US" sz="1100" b="1">
              <a:effectLst/>
              <a:latin typeface="+mn-lt"/>
              <a:ea typeface="Calibri"/>
              <a:cs typeface="Times New Roman"/>
            </a:rPr>
            <a:t>Poultry Litter Tool</a:t>
          </a:r>
          <a:r>
            <a:rPr lang="en-US" sz="1100">
              <a:effectLst/>
              <a:latin typeface="+mn-lt"/>
              <a:ea typeface="Calibri"/>
              <a:cs typeface="Times New Roman"/>
            </a:rPr>
            <a:t>” tab, fill in the elements that are colored in </a:t>
          </a:r>
          <a:r>
            <a:rPr lang="en-US" sz="1100" b="1">
              <a:solidFill>
                <a:srgbClr val="0066FF"/>
              </a:solidFill>
              <a:effectLst/>
              <a:latin typeface="+mn-lt"/>
              <a:ea typeface="Calibri"/>
              <a:cs typeface="Times New Roman"/>
            </a:rPr>
            <a:t>BLUE</a:t>
          </a:r>
          <a:r>
            <a:rPr lang="en-US" sz="1100">
              <a:effectLst/>
              <a:latin typeface="+mn-lt"/>
              <a:ea typeface="Calibri"/>
              <a:cs typeface="Times New Roman"/>
            </a:rPr>
            <a:t> inside of the input boxes labeled Soil Test Values, Poultry Litter Nutrient Content, Commercial Fertilizer Prices, Management Practices, Litter Pricing, and Hauling Inputs.</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Soil Test Values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Please choose a cropping system for the nutrient recommendation from the drop down menu.  If applying poultry litter to the same field every year, choose “Corn Only” or “Soybeans Only”.</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applying poultry litter to the same field every other year or two years of sequential cropping, choose “Corn &amp; Full Season Soybeans” or “Corn, Wheat, &amp; Soybeans”.</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your soil test results for both phosphorous (P2O5) and Potassium (K2O).</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Soil recommendations will then be generated based on the University of Kentucky AGR-1: Lime and Nutrient Recommendations.</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Poultry Litter Nutrient Content</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First, choose whether or not a test was taken to identify the nutrient content of the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a test was taken, input the results from the sample for nitrogen (N), phosphorous (P2O5), and potassium (K2O).</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Commercial Fertilizer Prices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For each fertilizer, choose a source from the dropdown list to indicate the nutrient source you typically use and</a:t>
          </a:r>
          <a:r>
            <a:rPr lang="en-US" sz="1100" baseline="0">
              <a:effectLst/>
              <a:latin typeface="+mn-lt"/>
              <a:ea typeface="Calibri"/>
              <a:cs typeface="Times New Roman"/>
            </a:rPr>
            <a:t> the current </a:t>
          </a:r>
          <a:r>
            <a:rPr lang="en-US" sz="1100">
              <a:effectLst/>
              <a:latin typeface="+mn-lt"/>
              <a:ea typeface="Calibri"/>
              <a:cs typeface="Times New Roman"/>
            </a:rPr>
            <a:t>pricing.</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the most recent price per ton for each fertilizer source chosen from the dropdown list.</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Lime</a:t>
          </a:r>
          <a:r>
            <a:rPr lang="en-US" sz="1100" baseline="0">
              <a:effectLst/>
              <a:latin typeface="+mn-lt"/>
              <a:ea typeface="Calibri"/>
              <a:cs typeface="Times New Roman"/>
            </a:rPr>
            <a:t> pricing is the price per ton at the quarry (no haul or spread).</a:t>
          </a:r>
          <a:endParaRPr lang="en-US" sz="1100">
            <a:effectLst/>
            <a:latin typeface="+mn-lt"/>
            <a:ea typeface="Calibri"/>
            <a:cs typeface="Times New Roman"/>
          </a:endParaRP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Management Practices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Indicate when you plan to apply poultry litter by choosing from the options in the dropdown list.</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Select if there was wheat planted or a cover crop planted in the Fall.  If not, select “Fallow”.</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the amount of poultry litter planned to apply (tons) per acre.</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Select if the poultry litter will be incorporated or not.  If yes, please indicate the time between when it was applied to when it was incorporated (Spring application only).</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Litter Pricing</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From the dropdown list, select what is included in the price paid per ton of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the actual price paid per ton of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the cost per ton to spread poultry litter.  If</a:t>
          </a:r>
          <a:r>
            <a:rPr lang="en-US" sz="1100" baseline="0">
              <a:effectLst/>
              <a:latin typeface="+mn-lt"/>
              <a:ea typeface="Calibri"/>
              <a:cs typeface="Times New Roman"/>
            </a:rPr>
            <a:t> you only have a cost per acre for spreading poultry litter, take the cost per acre and and divide that by the number of tons applied per acre.  This will result in the cost per ton to spread poultry litter.  </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poultry litter was incorporated, input the cost per acre to incorporate.</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Hauling Inputs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Labor cost is the price per hour to haul a load of poultry litter (i.e. driver’s wage).</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Fuel cost is the price per gallon of diesel used in hauling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Ownership cost is an estimated cost for owning your haul truck.  This cost includes repair and maintenance, tires and depreciation of your haul truck.  Please choose which option you would like to include in this decision tool from the drop down list.  If you would like to incorporate this cost into the tool, there are three choices: Low, Medium, and High.  These choices correspond to the low, medium, and high $ per mile cost reported by the American Transportation Research Institute from 2008-2014 for hauling agricultural products.</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Fuel efficiency is the miles per gallon consumed by the haul truck.</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Truck speed is the average miles per hour when hauling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Truck capacity is the total number of tons you can haul per load.</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Total time to load (in hours) is the time it takes to fill the haul truck with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Miles hauled one way is the distance the haul truck traveled to acquire poultry litter.</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Commerical Fertilizer</a:t>
          </a:r>
          <a:r>
            <a:rPr lang="en-US" sz="1100" b="1" baseline="0">
              <a:effectLst/>
              <a:latin typeface="+mn-lt"/>
              <a:ea typeface="Calibri"/>
              <a:cs typeface="Times New Roman"/>
            </a:rPr>
            <a:t> Equivalent</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Given the inputs entered above, the commercial ferilizer equivalent (%) is calculated for nitrogen (N), phosphorous (P2O5), and potassium (K2O).</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 The results are the percent of the nutrients in poultry litter that would be equivalent</a:t>
          </a:r>
          <a:r>
            <a:rPr lang="en-US" sz="1100" baseline="0">
              <a:effectLst/>
              <a:latin typeface="+mn-lt"/>
              <a:ea typeface="Calibri"/>
              <a:cs typeface="Times New Roman"/>
            </a:rPr>
            <a:t> to commercial fertilizer.  </a:t>
          </a:r>
          <a:endParaRPr lang="en-US" sz="1100">
            <a:effectLst/>
            <a:latin typeface="+mn-lt"/>
            <a:ea typeface="Calibri"/>
            <a:cs typeface="Times New Roman"/>
          </a:endParaRPr>
        </a:p>
        <a:p>
          <a:pPr marL="342900" marR="0" lvl="0" indent="-342900">
            <a:lnSpc>
              <a:spcPct val="115000"/>
            </a:lnSpc>
            <a:spcBef>
              <a:spcPts val="0"/>
            </a:spcBef>
            <a:spcAft>
              <a:spcPts val="0"/>
            </a:spcAft>
            <a:buFont typeface="+mj-lt"/>
            <a:buAutoNum type="arabicParenR"/>
          </a:pPr>
          <a:r>
            <a:rPr lang="en-US" sz="1100" b="1">
              <a:effectLst/>
              <a:latin typeface="+mn-lt"/>
              <a:ea typeface="Calibri"/>
              <a:cs typeface="Times New Roman"/>
            </a:rPr>
            <a:t>Results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The results section takes into account all of the above inputs to determine the economic value of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The total cost per ton of poultry litter is calculated.</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poultry litter was tested, the value ($/ton) is calculated based on nutrient content of litter, management strategies, and commercial fertilizer prices.</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poultry litter was not tested, a value is determined based on the average nutrient content of samples taken across Kentucky.</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Based on tons applied per acre, a cost per acre for poultry litter is calculated.</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A value per acre is calculated.</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you did not test the nutrient value of the poultry litter, the likelihood</a:t>
          </a:r>
          <a:r>
            <a:rPr lang="en-US" sz="1100" baseline="0">
              <a:effectLst/>
              <a:latin typeface="+mn-lt"/>
              <a:ea typeface="Calibri"/>
              <a:cs typeface="Times New Roman"/>
            </a:rPr>
            <a:t> that the value of the litter is less than its cost is estimated</a:t>
          </a:r>
          <a:r>
            <a:rPr lang="en-US" sz="1100">
              <a:effectLst/>
              <a:latin typeface="+mn-lt"/>
              <a:ea typeface="Calibri"/>
              <a:cs typeface="Times New Roman"/>
            </a:rPr>
            <a:t>.  (Ex.  There is a 35% chance the value of litter is less than the cost).</a:t>
          </a:r>
        </a:p>
        <a:p>
          <a:pPr marL="742950" marR="0" lvl="1" indent="-285750">
            <a:lnSpc>
              <a:spcPct val="115000"/>
            </a:lnSpc>
            <a:spcBef>
              <a:spcPts val="0"/>
            </a:spcBef>
            <a:spcAft>
              <a:spcPts val="1000"/>
            </a:spcAft>
            <a:buFont typeface="+mj-lt"/>
            <a:buAutoNum type="alphaLcPeriod"/>
          </a:pPr>
          <a:r>
            <a:rPr lang="en-US" sz="1100">
              <a:effectLst/>
              <a:latin typeface="+mn-lt"/>
              <a:ea typeface="Calibri"/>
              <a:cs typeface="Times New Roman"/>
            </a:rPr>
            <a:t>A maximum one way hauling distance is calculated when litter pricing is either “Litter Only” or “Litter &amp; Spread”.  This indicates the maximum distance you can haul poultry litter and the cost does not exceed the value. </a:t>
          </a:r>
        </a:p>
        <a:p>
          <a:endParaRPr lang="en-US" sz="1100"/>
        </a:p>
      </xdr:txBody>
    </xdr:sp>
    <xdr:clientData/>
  </xdr:oneCellAnchor>
  <xdr:twoCellAnchor>
    <xdr:from>
      <xdr:col>1</xdr:col>
      <xdr:colOff>0</xdr:colOff>
      <xdr:row>1</xdr:row>
      <xdr:rowOff>9525</xdr:rowOff>
    </xdr:from>
    <xdr:to>
      <xdr:col>10</xdr:col>
      <xdr:colOff>590550</xdr:colOff>
      <xdr:row>5</xdr:row>
      <xdr:rowOff>85725</xdr:rowOff>
    </xdr:to>
    <xdr:pic>
      <xdr:nvPicPr>
        <xdr:cNvPr id="7" name="Picture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8560"/>
        <a:stretch/>
      </xdr:blipFill>
      <xdr:spPr bwMode="auto">
        <a:xfrm>
          <a:off x="190500" y="200025"/>
          <a:ext cx="61436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38100</xdr:colOff>
      <xdr:row>12</xdr:row>
      <xdr:rowOff>123825</xdr:rowOff>
    </xdr:from>
    <xdr:ext cx="184731" cy="264560"/>
    <xdr:sp macro="" textlink="">
      <xdr:nvSpPr>
        <xdr:cNvPr id="8" name="TextBox 7"/>
        <xdr:cNvSpPr txBox="1"/>
      </xdr:nvSpPr>
      <xdr:spPr>
        <a:xfrm>
          <a:off x="273367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180975</xdr:colOff>
      <xdr:row>60</xdr:row>
      <xdr:rowOff>161925</xdr:rowOff>
    </xdr:from>
    <xdr:to>
      <xdr:col>14</xdr:col>
      <xdr:colOff>247650</xdr:colOff>
      <xdr:row>63</xdr:row>
      <xdr:rowOff>80421</xdr:rowOff>
    </xdr:to>
    <xdr:grpSp>
      <xdr:nvGrpSpPr>
        <xdr:cNvPr id="9" name="Group 8"/>
        <xdr:cNvGrpSpPr/>
      </xdr:nvGrpSpPr>
      <xdr:grpSpPr>
        <a:xfrm>
          <a:off x="180975" y="11811000"/>
          <a:ext cx="8248650" cy="489996"/>
          <a:chOff x="133350" y="4638681"/>
          <a:chExt cx="8248650" cy="489996"/>
        </a:xfrm>
      </xdr:grpSpPr>
      <xdr:grpSp>
        <xdr:nvGrpSpPr>
          <xdr:cNvPr id="11" name="Group 10"/>
          <xdr:cNvGrpSpPr/>
        </xdr:nvGrpSpPr>
        <xdr:grpSpPr>
          <a:xfrm>
            <a:off x="1727040" y="4638681"/>
            <a:ext cx="6654960" cy="428568"/>
            <a:chOff x="1877590" y="6619880"/>
            <a:chExt cx="8179021" cy="428569"/>
          </a:xfrm>
        </xdr:grpSpPr>
        <xdr:pic>
          <xdr:nvPicPr>
            <xdr:cNvPr id="13" name="Picture 12" descr="ces-footer-black"/>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TextBox 13"/>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editAs="oneCell">
    <xdr:from>
      <xdr:col>17</xdr:col>
      <xdr:colOff>161925</xdr:colOff>
      <xdr:row>1</xdr:row>
      <xdr:rowOff>28574</xdr:rowOff>
    </xdr:from>
    <xdr:to>
      <xdr:col>19</xdr:col>
      <xdr:colOff>424713</xdr:colOff>
      <xdr:row>7</xdr:row>
      <xdr:rowOff>26072</xdr:rowOff>
    </xdr:to>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72700" y="219074"/>
          <a:ext cx="1481988" cy="1150023"/>
        </a:xfrm>
        <a:prstGeom prst="rect">
          <a:avLst/>
        </a:prstGeom>
      </xdr:spPr>
    </xdr:pic>
    <xdr:clientData/>
  </xdr:twoCellAnchor>
  <xdr:twoCellAnchor editAs="oneCell">
    <xdr:from>
      <xdr:col>16</xdr:col>
      <xdr:colOff>447675</xdr:colOff>
      <xdr:row>7</xdr:row>
      <xdr:rowOff>190500</xdr:rowOff>
    </xdr:from>
    <xdr:to>
      <xdr:col>20</xdr:col>
      <xdr:colOff>306587</xdr:colOff>
      <xdr:row>12</xdr:row>
      <xdr:rowOff>11433</xdr:rowOff>
    </xdr:to>
    <xdr:pic>
      <xdr:nvPicPr>
        <xdr:cNvPr id="16" name="Picture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48850" y="1533525"/>
          <a:ext cx="2297312" cy="782958"/>
        </a:xfrm>
        <a:prstGeom prst="rect">
          <a:avLst/>
        </a:prstGeom>
      </xdr:spPr>
    </xdr:pic>
    <xdr:clientData/>
  </xdr:twoCellAnchor>
  <xdr:twoCellAnchor>
    <xdr:from>
      <xdr:col>11</xdr:col>
      <xdr:colOff>342900</xdr:colOff>
      <xdr:row>0</xdr:row>
      <xdr:rowOff>123825</xdr:rowOff>
    </xdr:from>
    <xdr:to>
      <xdr:col>13</xdr:col>
      <xdr:colOff>238039</xdr:colOff>
      <xdr:row>5</xdr:row>
      <xdr:rowOff>95250</xdr:rowOff>
    </xdr:to>
    <xdr:pic>
      <xdr:nvPicPr>
        <xdr:cNvPr id="17" name="Pictur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6075" y="123825"/>
          <a:ext cx="1114339"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46</xdr:row>
      <xdr:rowOff>217714</xdr:rowOff>
    </xdr:from>
    <xdr:to>
      <xdr:col>7</xdr:col>
      <xdr:colOff>1967593</xdr:colOff>
      <xdr:row>49</xdr:row>
      <xdr:rowOff>216354</xdr:rowOff>
    </xdr:to>
    <xdr:grpSp>
      <xdr:nvGrpSpPr>
        <xdr:cNvPr id="21" name="Group 20"/>
        <xdr:cNvGrpSpPr/>
      </xdr:nvGrpSpPr>
      <xdr:grpSpPr>
        <a:xfrm>
          <a:off x="571500" y="11606893"/>
          <a:ext cx="12839700" cy="733425"/>
          <a:chOff x="133350" y="4638681"/>
          <a:chExt cx="8248650" cy="489996"/>
        </a:xfrm>
      </xdr:grpSpPr>
      <xdr:grpSp>
        <xdr:nvGrpSpPr>
          <xdr:cNvPr id="22" name="Group 21"/>
          <xdr:cNvGrpSpPr/>
        </xdr:nvGrpSpPr>
        <xdr:grpSpPr>
          <a:xfrm>
            <a:off x="1727040" y="4638681"/>
            <a:ext cx="6654960" cy="428568"/>
            <a:chOff x="1877590" y="6619880"/>
            <a:chExt cx="8179021" cy="428569"/>
          </a:xfrm>
        </xdr:grpSpPr>
        <xdr:pic>
          <xdr:nvPicPr>
            <xdr:cNvPr id="24" name="Picture 23" descr="ces-footer-black"/>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5" name="TextBox 24"/>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23" name="Picture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xdr:from>
      <xdr:col>7</xdr:col>
      <xdr:colOff>7647</xdr:colOff>
      <xdr:row>3</xdr:row>
      <xdr:rowOff>27216</xdr:rowOff>
    </xdr:from>
    <xdr:to>
      <xdr:col>8</xdr:col>
      <xdr:colOff>232682</xdr:colOff>
      <xdr:row>9</xdr:row>
      <xdr:rowOff>250678</xdr:rowOff>
    </xdr:to>
    <xdr:pic>
      <xdr:nvPicPr>
        <xdr:cNvPr id="28" name="Picture 2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254" y="585109"/>
          <a:ext cx="2238892" cy="1856319"/>
        </a:xfrm>
        <a:prstGeom prst="rect">
          <a:avLst/>
        </a:prstGeom>
      </xdr:spPr>
    </xdr:pic>
    <xdr:clientData/>
  </xdr:twoCellAnchor>
  <xdr:twoCellAnchor>
    <xdr:from>
      <xdr:col>1</xdr:col>
      <xdr:colOff>40821</xdr:colOff>
      <xdr:row>2</xdr:row>
      <xdr:rowOff>122465</xdr:rowOff>
    </xdr:from>
    <xdr:to>
      <xdr:col>5</xdr:col>
      <xdr:colOff>831396</xdr:colOff>
      <xdr:row>4</xdr:row>
      <xdr:rowOff>172576</xdr:rowOff>
    </xdr:to>
    <xdr:pic>
      <xdr:nvPicPr>
        <xdr:cNvPr id="29" name="Picture 28"/>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27904" b="68182"/>
        <a:stretch/>
      </xdr:blipFill>
      <xdr:spPr bwMode="auto">
        <a:xfrm>
          <a:off x="612321" y="489858"/>
          <a:ext cx="8791575" cy="431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1045311</xdr:colOff>
      <xdr:row>3</xdr:row>
      <xdr:rowOff>9525</xdr:rowOff>
    </xdr:from>
    <xdr:to>
      <xdr:col>11</xdr:col>
      <xdr:colOff>529488</xdr:colOff>
      <xdr:row>9</xdr:row>
      <xdr:rowOff>180975</xdr:rowOff>
    </xdr:to>
    <xdr:pic>
      <xdr:nvPicPr>
        <xdr:cNvPr id="30" name="Pictur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504136" y="571500"/>
          <a:ext cx="2332152" cy="1809750"/>
        </a:xfrm>
        <a:prstGeom prst="rect">
          <a:avLst/>
        </a:prstGeom>
      </xdr:spPr>
    </xdr:pic>
    <xdr:clientData/>
  </xdr:twoCellAnchor>
  <xdr:twoCellAnchor editAs="oneCell">
    <xdr:from>
      <xdr:col>8</xdr:col>
      <xdr:colOff>552449</xdr:colOff>
      <xdr:row>9</xdr:row>
      <xdr:rowOff>381000</xdr:rowOff>
    </xdr:from>
    <xdr:to>
      <xdr:col>12</xdr:col>
      <xdr:colOff>120244</xdr:colOff>
      <xdr:row>14</xdr:row>
      <xdr:rowOff>28575</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11274" y="2581275"/>
          <a:ext cx="3130145" cy="1066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243728</xdr:colOff>
      <xdr:row>7</xdr:row>
      <xdr:rowOff>19050</xdr:rowOff>
    </xdr:from>
    <xdr:to>
      <xdr:col>35</xdr:col>
      <xdr:colOff>566480</xdr:colOff>
      <xdr:row>31</xdr:row>
      <xdr:rowOff>61913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02928" y="1352550"/>
          <a:ext cx="5199552" cy="461486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447675</xdr:colOff>
      <xdr:row>24</xdr:row>
      <xdr:rowOff>65554</xdr:rowOff>
    </xdr:from>
    <xdr:to>
      <xdr:col>26</xdr:col>
      <xdr:colOff>279173</xdr:colOff>
      <xdr:row>47</xdr:row>
      <xdr:rowOff>136993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10875" y="4637554"/>
          <a:ext cx="5317898" cy="44529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369518</xdr:colOff>
      <xdr:row>5</xdr:row>
      <xdr:rowOff>76200</xdr:rowOff>
    </xdr:from>
    <xdr:to>
      <xdr:col>26</xdr:col>
      <xdr:colOff>428210</xdr:colOff>
      <xdr:row>25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xfrm>
          <a:off x="11113718" y="1028700"/>
          <a:ext cx="5545092" cy="3733800"/>
        </a:xfrm>
        <a:prstGeom prst="rect">
          <a:avLst/>
        </a:prstGeom>
      </xdr:spPr>
    </xdr:pic>
    <xdr:clientData/>
  </xdr:twoCellAnchor>
  <xdr:twoCellAnchor editAs="oneCell">
    <xdr:from>
      <xdr:col>18</xdr:col>
      <xdr:colOff>409575</xdr:colOff>
      <xdr:row>0</xdr:row>
      <xdr:rowOff>85725</xdr:rowOff>
    </xdr:from>
    <xdr:to>
      <xdr:col>24</xdr:col>
      <xdr:colOff>56737</xdr:colOff>
      <xdr:row>4</xdr:row>
      <xdr:rowOff>180868</xdr:rowOff>
    </xdr:to>
    <xdr:pic>
      <xdr:nvPicPr>
        <xdr:cNvPr id="5" name="Picture 4"/>
        <xdr:cNvPicPr>
          <a:picLocks noChangeAspect="1"/>
        </xdr:cNvPicPr>
      </xdr:nvPicPr>
      <xdr:blipFill>
        <a:blip xmlns:r="http://schemas.openxmlformats.org/officeDocument/2006/relationships" r:embed="rId4"/>
        <a:stretch>
          <a:fillRect/>
        </a:stretch>
      </xdr:blipFill>
      <xdr:spPr>
        <a:xfrm>
          <a:off x="11382375" y="85725"/>
          <a:ext cx="3304762" cy="8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ordan.shockley@uky.ed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Q20"/>
  <sheetViews>
    <sheetView tabSelected="1" zoomScaleNormal="100" workbookViewId="0">
      <selection activeCell="C20" sqref="C20:M20"/>
    </sheetView>
  </sheetViews>
  <sheetFormatPr defaultRowHeight="15" x14ac:dyDescent="0.25"/>
  <cols>
    <col min="1" max="1" width="2.85546875" style="18" customWidth="1"/>
    <col min="2" max="5" width="9.140625" style="18"/>
    <col min="6" max="6" width="10.5703125" style="18" customWidth="1"/>
    <col min="7" max="7" width="9.140625" style="18"/>
    <col min="8" max="8" width="10.42578125" style="18" customWidth="1"/>
    <col min="9" max="9" width="11.28515625" style="18" customWidth="1"/>
    <col min="10" max="16384" width="9.140625" style="18"/>
  </cols>
  <sheetData>
    <row r="6" spans="2:17" ht="21" x14ac:dyDescent="0.35">
      <c r="B6" s="145" t="s">
        <v>185</v>
      </c>
      <c r="C6" s="145"/>
      <c r="D6" s="145"/>
      <c r="E6" s="145"/>
      <c r="F6" s="145"/>
      <c r="G6" s="145"/>
      <c r="H6" s="145"/>
      <c r="I6" s="145"/>
      <c r="J6" s="145"/>
      <c r="K6" s="145"/>
      <c r="L6" s="145"/>
      <c r="M6" s="145"/>
    </row>
    <row r="7" spans="2:17" ht="21" x14ac:dyDescent="0.35">
      <c r="B7" s="145" t="s">
        <v>189</v>
      </c>
      <c r="C7" s="145"/>
      <c r="D7" s="145"/>
      <c r="E7" s="145"/>
      <c r="F7" s="145"/>
      <c r="G7" s="145"/>
      <c r="H7" s="145"/>
      <c r="I7" s="145"/>
      <c r="J7" s="145"/>
      <c r="K7" s="145"/>
      <c r="L7" s="145"/>
      <c r="M7" s="145"/>
    </row>
    <row r="8" spans="2:17" ht="15" customHeight="1" x14ac:dyDescent="0.25">
      <c r="C8" s="146" t="s">
        <v>180</v>
      </c>
      <c r="D8" s="146"/>
      <c r="E8" s="146"/>
      <c r="F8" s="146"/>
      <c r="G8" s="146"/>
      <c r="H8" s="146"/>
      <c r="I8" s="146"/>
      <c r="J8" s="146"/>
      <c r="K8" s="146"/>
      <c r="L8" s="146"/>
      <c r="M8" s="146"/>
    </row>
    <row r="9" spans="2:17" x14ac:dyDescent="0.25">
      <c r="C9" s="146"/>
      <c r="D9" s="146"/>
      <c r="E9" s="146"/>
      <c r="F9" s="146"/>
      <c r="G9" s="146"/>
      <c r="H9" s="146"/>
      <c r="I9" s="146"/>
      <c r="J9" s="146"/>
      <c r="K9" s="146"/>
      <c r="L9" s="146"/>
      <c r="M9" s="146"/>
    </row>
    <row r="10" spans="2:17" x14ac:dyDescent="0.25">
      <c r="C10" s="146"/>
      <c r="D10" s="146"/>
      <c r="E10" s="146"/>
      <c r="F10" s="146"/>
      <c r="G10" s="146"/>
      <c r="H10" s="146"/>
      <c r="I10" s="146"/>
      <c r="J10" s="146"/>
      <c r="K10" s="146"/>
      <c r="L10" s="146"/>
      <c r="M10" s="146"/>
    </row>
    <row r="11" spans="2:17" x14ac:dyDescent="0.25">
      <c r="C11" s="146"/>
      <c r="D11" s="146"/>
      <c r="E11" s="146"/>
      <c r="F11" s="146"/>
      <c r="G11" s="146"/>
      <c r="H11" s="146"/>
      <c r="I11" s="146"/>
      <c r="J11" s="146"/>
      <c r="K11" s="146"/>
      <c r="L11" s="146"/>
      <c r="M11" s="146"/>
    </row>
    <row r="12" spans="2:17" ht="22.5" customHeight="1" x14ac:dyDescent="0.25">
      <c r="C12" s="146"/>
      <c r="D12" s="146"/>
      <c r="E12" s="146"/>
      <c r="F12" s="146"/>
      <c r="G12" s="146"/>
      <c r="H12" s="146"/>
      <c r="I12" s="146"/>
      <c r="J12" s="146"/>
      <c r="K12" s="146"/>
      <c r="L12" s="146"/>
      <c r="M12" s="146"/>
    </row>
    <row r="13" spans="2:17" ht="15.75" x14ac:dyDescent="0.25">
      <c r="C13" s="144" t="s">
        <v>31</v>
      </c>
      <c r="D13" s="144"/>
      <c r="E13" s="144"/>
      <c r="F13" s="144"/>
      <c r="G13" s="144"/>
      <c r="H13" s="144"/>
      <c r="I13" s="144"/>
      <c r="J13" s="144"/>
      <c r="K13" s="144"/>
      <c r="L13" s="144"/>
      <c r="M13" s="144"/>
      <c r="Q13" s="38"/>
    </row>
    <row r="14" spans="2:17" ht="18.75" customHeight="1" x14ac:dyDescent="0.25">
      <c r="C14" s="22" t="s">
        <v>26</v>
      </c>
      <c r="D14" s="22"/>
      <c r="E14" s="22"/>
      <c r="F14" s="22"/>
      <c r="G14" s="22" t="s">
        <v>33</v>
      </c>
      <c r="H14" s="22"/>
      <c r="I14" s="22"/>
      <c r="J14" s="22" t="s">
        <v>37</v>
      </c>
      <c r="K14" s="22"/>
      <c r="L14" s="22"/>
      <c r="M14" s="22"/>
    </row>
    <row r="15" spans="2:17" ht="15.75" x14ac:dyDescent="0.25">
      <c r="C15" s="22" t="s">
        <v>188</v>
      </c>
      <c r="D15" s="22"/>
      <c r="E15" s="22"/>
      <c r="F15" s="22"/>
      <c r="G15" s="22" t="s">
        <v>188</v>
      </c>
      <c r="H15" s="22"/>
      <c r="I15" s="22"/>
      <c r="J15" s="22" t="s">
        <v>188</v>
      </c>
      <c r="K15" s="22"/>
      <c r="L15" s="22"/>
      <c r="M15" s="22"/>
    </row>
    <row r="16" spans="2:17" ht="15.75" x14ac:dyDescent="0.25">
      <c r="C16" s="22" t="s">
        <v>27</v>
      </c>
      <c r="D16" s="22"/>
      <c r="E16" s="22"/>
      <c r="F16" s="22"/>
      <c r="G16" s="22" t="s">
        <v>34</v>
      </c>
      <c r="H16" s="22"/>
      <c r="I16" s="22"/>
      <c r="J16" s="22" t="s">
        <v>34</v>
      </c>
      <c r="K16" s="22"/>
      <c r="L16" s="22"/>
      <c r="M16" s="22"/>
    </row>
    <row r="17" spans="3:13" ht="15.75" x14ac:dyDescent="0.25">
      <c r="C17" s="23" t="s">
        <v>28</v>
      </c>
      <c r="D17" s="22"/>
      <c r="E17" s="22"/>
      <c r="F17" s="22"/>
      <c r="G17" s="23" t="s">
        <v>35</v>
      </c>
      <c r="H17" s="22"/>
      <c r="I17" s="22"/>
      <c r="J17" s="23" t="s">
        <v>38</v>
      </c>
      <c r="K17" s="22"/>
      <c r="L17" s="22"/>
      <c r="M17" s="22"/>
    </row>
    <row r="18" spans="3:13" ht="15.75" x14ac:dyDescent="0.25">
      <c r="C18" s="22" t="s">
        <v>29</v>
      </c>
      <c r="D18" s="22"/>
      <c r="E18" s="22"/>
      <c r="F18" s="22"/>
      <c r="G18" s="39" t="s">
        <v>36</v>
      </c>
      <c r="H18" s="22"/>
      <c r="I18" s="22"/>
      <c r="J18" s="40" t="s">
        <v>39</v>
      </c>
      <c r="K18" s="22"/>
      <c r="L18" s="22"/>
      <c r="M18" s="22"/>
    </row>
    <row r="19" spans="3:13" ht="15" customHeight="1" x14ac:dyDescent="0.25"/>
    <row r="20" spans="3:13" ht="15.75" x14ac:dyDescent="0.25">
      <c r="C20" s="144" t="s">
        <v>190</v>
      </c>
      <c r="D20" s="144"/>
      <c r="E20" s="144"/>
      <c r="F20" s="144"/>
      <c r="G20" s="144"/>
      <c r="H20" s="144"/>
      <c r="I20" s="144"/>
      <c r="J20" s="144"/>
      <c r="K20" s="144"/>
      <c r="L20" s="144"/>
      <c r="M20" s="144"/>
    </row>
  </sheetData>
  <sheetProtection algorithmName="SHA-512" hashValue="vJknmrMlSJBagHYQax2y3o2vzkugKzb28G3ls4esL4qY+GSiOv53u2gpAalFliVJ5ea9+nYwZHlKwO/BYyxc/g==" saltValue="k95tD31ZEQh4BHGn+BNFsQ==" spinCount="100000" sheet="1" objects="1" scenarios="1"/>
  <mergeCells count="5">
    <mergeCell ref="C13:M13"/>
    <mergeCell ref="C20:M20"/>
    <mergeCell ref="B6:M6"/>
    <mergeCell ref="C8:M12"/>
    <mergeCell ref="B7:M7"/>
  </mergeCells>
  <hyperlinks>
    <hyperlink ref="C17" r:id="rId1"/>
  </hyperlinks>
  <pageMargins left="0.7" right="0.7" top="0.75" bottom="0.75" header="0.3" footer="0.3"/>
  <pageSetup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workbookViewId="0"/>
  </sheetViews>
  <sheetFormatPr defaultRowHeight="15" x14ac:dyDescent="0.25"/>
  <sheetData>
    <row r="1" spans="1:4" x14ac:dyDescent="0.25">
      <c r="A1" s="78" t="s">
        <v>83</v>
      </c>
      <c r="B1" s="78" t="s">
        <v>80</v>
      </c>
      <c r="C1" s="78" t="s">
        <v>81</v>
      </c>
      <c r="D1" s="78" t="s">
        <v>82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5"/>
  <sheetViews>
    <sheetView workbookViewId="0"/>
  </sheetViews>
  <sheetFormatPr defaultRowHeight="15" x14ac:dyDescent="0.25"/>
  <sheetData>
    <row r="1" spans="1:48" x14ac:dyDescent="0.25">
      <c r="A1">
        <v>11</v>
      </c>
      <c r="B1">
        <v>4</v>
      </c>
    </row>
    <row r="2" spans="1:48" x14ac:dyDescent="0.25">
      <c r="A2" s="79" t="e">
        <v>#NAME?</v>
      </c>
      <c r="B2" t="b">
        <v>0</v>
      </c>
      <c r="C2">
        <v>1</v>
      </c>
      <c r="D2">
        <v>1</v>
      </c>
      <c r="E2" t="s">
        <v>84</v>
      </c>
      <c r="F2">
        <v>1</v>
      </c>
      <c r="G2" s="79" t="e">
        <v>#NAME?</v>
      </c>
      <c r="H2">
        <v>1</v>
      </c>
      <c r="I2">
        <v>1</v>
      </c>
      <c r="J2" t="b">
        <v>1</v>
      </c>
      <c r="K2" t="b">
        <v>0</v>
      </c>
      <c r="L2">
        <v>1</v>
      </c>
      <c r="M2" t="b">
        <v>0</v>
      </c>
      <c r="N2" t="e">
        <f>_</f>
        <v>#NAME?</v>
      </c>
    </row>
    <row r="3" spans="1:48" x14ac:dyDescent="0.25">
      <c r="A3" s="79" t="e">
        <v>#NAME?</v>
      </c>
      <c r="B3" t="b">
        <v>0</v>
      </c>
      <c r="C3">
        <v>1</v>
      </c>
      <c r="D3">
        <v>1</v>
      </c>
      <c r="E3" t="s">
        <v>85</v>
      </c>
      <c r="F3">
        <v>1</v>
      </c>
      <c r="G3" s="79" t="e">
        <v>#NAME?</v>
      </c>
      <c r="H3">
        <v>3</v>
      </c>
      <c r="I3">
        <v>1</v>
      </c>
      <c r="J3" t="b">
        <v>1</v>
      </c>
      <c r="K3" t="b">
        <v>0</v>
      </c>
      <c r="L3">
        <v>1</v>
      </c>
      <c r="M3" t="b">
        <v>0</v>
      </c>
      <c r="N3" t="e">
        <f>_</f>
        <v>#NAME?</v>
      </c>
    </row>
    <row r="4" spans="1:48" x14ac:dyDescent="0.25">
      <c r="A4" s="79" t="e">
        <v>#NAME?</v>
      </c>
      <c r="B4" t="b">
        <v>0</v>
      </c>
      <c r="C4">
        <v>1</v>
      </c>
      <c r="D4">
        <v>1</v>
      </c>
      <c r="E4" t="s">
        <v>86</v>
      </c>
      <c r="F4">
        <v>1</v>
      </c>
      <c r="G4" s="79" t="e">
        <v>#NAME?</v>
      </c>
      <c r="H4">
        <v>5</v>
      </c>
      <c r="I4">
        <v>1</v>
      </c>
      <c r="J4" t="b">
        <v>1</v>
      </c>
      <c r="K4" t="b">
        <v>0</v>
      </c>
      <c r="L4">
        <v>1</v>
      </c>
      <c r="M4" t="b">
        <v>0</v>
      </c>
      <c r="N4" t="e">
        <f>_</f>
        <v>#NAME?</v>
      </c>
    </row>
    <row r="5" spans="1:48" x14ac:dyDescent="0.25">
      <c r="A5" s="79" t="e">
        <v>#NAME?</v>
      </c>
      <c r="B5" t="b">
        <v>0</v>
      </c>
      <c r="C5">
        <v>1</v>
      </c>
      <c r="D5">
        <v>1</v>
      </c>
      <c r="E5" t="s">
        <v>87</v>
      </c>
      <c r="F5">
        <v>1</v>
      </c>
      <c r="G5" s="79" t="e">
        <v>#NAME?</v>
      </c>
      <c r="H5">
        <v>9</v>
      </c>
      <c r="I5">
        <v>1</v>
      </c>
      <c r="J5" t="b">
        <v>1</v>
      </c>
      <c r="K5" t="b">
        <v>0</v>
      </c>
      <c r="L5">
        <v>1</v>
      </c>
      <c r="M5" t="b">
        <v>0</v>
      </c>
      <c r="N5" t="e">
        <f>_</f>
        <v>#NAME?</v>
      </c>
    </row>
    <row r="6" spans="1:48" x14ac:dyDescent="0.25">
      <c r="A6">
        <v>0</v>
      </c>
    </row>
    <row r="7" spans="1:48" x14ac:dyDescent="0.25">
      <c r="A7" t="e">
        <v>#NAME?</v>
      </c>
      <c r="B7" t="b">
        <v>1</v>
      </c>
      <c r="C7">
        <v>0</v>
      </c>
      <c r="D7">
        <v>1</v>
      </c>
      <c r="E7" t="s">
        <v>88</v>
      </c>
      <c r="F7">
        <v>1</v>
      </c>
      <c r="G7">
        <v>0</v>
      </c>
      <c r="H7">
        <v>10</v>
      </c>
      <c r="I7" t="s">
        <v>89</v>
      </c>
      <c r="J7" t="s">
        <v>90</v>
      </c>
      <c r="K7" t="s">
        <v>91</v>
      </c>
      <c r="L7" t="s">
        <v>92</v>
      </c>
      <c r="AG7" t="e">
        <v>#NAME?</v>
      </c>
      <c r="AH7">
        <v>1</v>
      </c>
      <c r="AI7">
        <v>1</v>
      </c>
      <c r="AJ7" t="b">
        <v>0</v>
      </c>
      <c r="AK7" t="b">
        <v>1</v>
      </c>
      <c r="AL7">
        <v>0</v>
      </c>
      <c r="AM7" t="b">
        <v>0</v>
      </c>
      <c r="AN7" t="e">
        <f t="shared" ref="AN7:AN17" si="0">_</f>
        <v>#NAME?</v>
      </c>
    </row>
    <row r="8" spans="1:48" x14ac:dyDescent="0.25">
      <c r="A8" t="e">
        <v>#NAME?</v>
      </c>
      <c r="B8" t="b">
        <v>1</v>
      </c>
      <c r="C8">
        <v>0</v>
      </c>
      <c r="D8">
        <v>1</v>
      </c>
      <c r="E8" t="s">
        <v>93</v>
      </c>
      <c r="F8">
        <v>1</v>
      </c>
      <c r="G8">
        <v>0</v>
      </c>
      <c r="H8">
        <v>10</v>
      </c>
      <c r="I8" t="s">
        <v>89</v>
      </c>
      <c r="J8" t="s">
        <v>90</v>
      </c>
      <c r="K8" t="s">
        <v>91</v>
      </c>
      <c r="L8" t="s">
        <v>92</v>
      </c>
      <c r="AG8" t="e">
        <v>#NAME?</v>
      </c>
      <c r="AH8">
        <v>2</v>
      </c>
      <c r="AI8">
        <v>1</v>
      </c>
      <c r="AJ8" t="b">
        <v>0</v>
      </c>
      <c r="AK8" t="b">
        <v>1</v>
      </c>
      <c r="AL8">
        <v>0</v>
      </c>
      <c r="AM8" t="b">
        <v>0</v>
      </c>
      <c r="AN8" t="e">
        <f t="shared" si="0"/>
        <v>#NAME?</v>
      </c>
    </row>
    <row r="9" spans="1:48" x14ac:dyDescent="0.25">
      <c r="A9" s="79" t="e">
        <v>#NAME?</v>
      </c>
      <c r="B9" t="b">
        <v>0</v>
      </c>
      <c r="C9">
        <v>1</v>
      </c>
      <c r="D9">
        <v>1</v>
      </c>
      <c r="E9" t="s">
        <v>94</v>
      </c>
      <c r="F9">
        <v>2</v>
      </c>
      <c r="G9">
        <v>0</v>
      </c>
      <c r="H9">
        <v>0</v>
      </c>
      <c r="AG9" s="79" t="e">
        <v>#NAME?</v>
      </c>
      <c r="AH9">
        <v>1</v>
      </c>
      <c r="AI9">
        <v>1</v>
      </c>
      <c r="AJ9" t="b">
        <v>0</v>
      </c>
      <c r="AK9" t="b">
        <v>0</v>
      </c>
      <c r="AL9">
        <v>1</v>
      </c>
      <c r="AM9" t="b">
        <v>0</v>
      </c>
      <c r="AN9" t="e">
        <f t="shared" si="0"/>
        <v>#NAME?</v>
      </c>
      <c r="AO9" s="79" t="e">
        <v>#NAME?</v>
      </c>
      <c r="AP9">
        <v>1</v>
      </c>
      <c r="AQ9">
        <v>1</v>
      </c>
      <c r="AR9" t="b">
        <v>1</v>
      </c>
      <c r="AS9" t="b">
        <v>0</v>
      </c>
      <c r="AT9">
        <v>1</v>
      </c>
      <c r="AU9" t="b">
        <v>0</v>
      </c>
      <c r="AV9" t="e">
        <v>#NAME?</v>
      </c>
    </row>
    <row r="10" spans="1:48" x14ac:dyDescent="0.25">
      <c r="A10" t="e">
        <v>#NAME?</v>
      </c>
      <c r="B10" t="b">
        <v>0</v>
      </c>
      <c r="C10">
        <v>1</v>
      </c>
      <c r="D10">
        <v>1</v>
      </c>
      <c r="E10" t="s">
        <v>95</v>
      </c>
      <c r="F10">
        <v>2</v>
      </c>
      <c r="G10">
        <v>0</v>
      </c>
      <c r="H10">
        <v>0</v>
      </c>
      <c r="AG10" t="e">
        <v>#NAME?</v>
      </c>
      <c r="AH10">
        <v>2</v>
      </c>
      <c r="AI10">
        <v>1</v>
      </c>
      <c r="AJ10" t="b">
        <v>0</v>
      </c>
      <c r="AK10" t="b">
        <v>0</v>
      </c>
      <c r="AL10">
        <v>1</v>
      </c>
      <c r="AM10" t="b">
        <v>0</v>
      </c>
      <c r="AN10" t="e">
        <f t="shared" si="0"/>
        <v>#NAME?</v>
      </c>
      <c r="AO10" t="e">
        <v>#NAME?</v>
      </c>
      <c r="AP10">
        <v>2</v>
      </c>
      <c r="AQ10">
        <v>1</v>
      </c>
      <c r="AR10" t="b">
        <v>1</v>
      </c>
      <c r="AS10" t="b">
        <v>0</v>
      </c>
      <c r="AT10">
        <v>1</v>
      </c>
      <c r="AU10" t="b">
        <v>1</v>
      </c>
      <c r="AV10" t="e">
        <v>#NAME?</v>
      </c>
    </row>
    <row r="11" spans="1:48" x14ac:dyDescent="0.25">
      <c r="A11" s="79" t="e">
        <v>#NAME?</v>
      </c>
      <c r="B11" t="b">
        <v>0</v>
      </c>
      <c r="C11">
        <v>1</v>
      </c>
      <c r="D11">
        <v>1</v>
      </c>
      <c r="E11" t="s">
        <v>96</v>
      </c>
      <c r="F11">
        <v>2</v>
      </c>
      <c r="G11">
        <v>0</v>
      </c>
      <c r="H11">
        <v>0</v>
      </c>
      <c r="AG11" s="79" t="e">
        <v>#NAME?</v>
      </c>
      <c r="AH11">
        <v>3</v>
      </c>
      <c r="AI11">
        <v>1</v>
      </c>
      <c r="AJ11" t="b">
        <v>0</v>
      </c>
      <c r="AK11" t="b">
        <v>0</v>
      </c>
      <c r="AL11">
        <v>1</v>
      </c>
      <c r="AM11" t="b">
        <v>0</v>
      </c>
      <c r="AN11" t="e">
        <f t="shared" si="0"/>
        <v>#NAME?</v>
      </c>
      <c r="AO11" s="79" t="e">
        <v>#NAME?</v>
      </c>
      <c r="AP11">
        <v>3</v>
      </c>
      <c r="AQ11">
        <v>1</v>
      </c>
      <c r="AR11" t="b">
        <v>1</v>
      </c>
      <c r="AS11" t="b">
        <v>0</v>
      </c>
      <c r="AT11">
        <v>1</v>
      </c>
      <c r="AU11" t="b">
        <v>0</v>
      </c>
      <c r="AV11" t="e">
        <v>#NAME?</v>
      </c>
    </row>
    <row r="12" spans="1:48" x14ac:dyDescent="0.25">
      <c r="A12" t="e">
        <v>#NAME?</v>
      </c>
      <c r="B12" t="b">
        <v>0</v>
      </c>
      <c r="C12">
        <v>1</v>
      </c>
      <c r="D12">
        <v>1</v>
      </c>
      <c r="E12" t="s">
        <v>97</v>
      </c>
      <c r="F12">
        <v>2</v>
      </c>
      <c r="G12">
        <v>0</v>
      </c>
      <c r="H12">
        <v>0</v>
      </c>
      <c r="AG12" t="e">
        <v>#NAME?</v>
      </c>
      <c r="AH12">
        <v>4</v>
      </c>
      <c r="AI12">
        <v>1</v>
      </c>
      <c r="AJ12" t="b">
        <v>0</v>
      </c>
      <c r="AK12" t="b">
        <v>0</v>
      </c>
      <c r="AL12">
        <v>1</v>
      </c>
      <c r="AM12" t="b">
        <v>0</v>
      </c>
      <c r="AN12" t="e">
        <f t="shared" si="0"/>
        <v>#NAME?</v>
      </c>
      <c r="AO12" t="e">
        <v>#NAME?</v>
      </c>
      <c r="AP12">
        <v>4</v>
      </c>
      <c r="AQ12">
        <v>1</v>
      </c>
      <c r="AR12" t="b">
        <v>1</v>
      </c>
      <c r="AS12" t="b">
        <v>0</v>
      </c>
      <c r="AT12">
        <v>1</v>
      </c>
      <c r="AU12" t="b">
        <v>1</v>
      </c>
      <c r="AV12" t="e">
        <v>#NAME?</v>
      </c>
    </row>
    <row r="13" spans="1:48" x14ac:dyDescent="0.25">
      <c r="A13" s="79" t="e">
        <v>#NAME?</v>
      </c>
      <c r="B13" t="b">
        <v>0</v>
      </c>
      <c r="C13">
        <v>1</v>
      </c>
      <c r="D13">
        <v>1</v>
      </c>
      <c r="E13" t="s">
        <v>98</v>
      </c>
      <c r="F13">
        <v>2</v>
      </c>
      <c r="G13">
        <v>0</v>
      </c>
      <c r="H13">
        <v>0</v>
      </c>
      <c r="AG13" s="79" t="e">
        <v>#NAME?</v>
      </c>
      <c r="AH13">
        <v>5</v>
      </c>
      <c r="AI13">
        <v>1</v>
      </c>
      <c r="AJ13" t="b">
        <v>0</v>
      </c>
      <c r="AK13" t="b">
        <v>0</v>
      </c>
      <c r="AL13">
        <v>1</v>
      </c>
      <c r="AM13" t="b">
        <v>0</v>
      </c>
      <c r="AN13" t="e">
        <f t="shared" si="0"/>
        <v>#NAME?</v>
      </c>
      <c r="AO13" s="79" t="e">
        <v>#NAME?</v>
      </c>
      <c r="AP13">
        <v>5</v>
      </c>
      <c r="AQ13">
        <v>1</v>
      </c>
      <c r="AR13" t="b">
        <v>1</v>
      </c>
      <c r="AS13" t="b">
        <v>0</v>
      </c>
      <c r="AT13">
        <v>1</v>
      </c>
      <c r="AU13" t="b">
        <v>0</v>
      </c>
      <c r="AV13" t="e">
        <v>#NAME?</v>
      </c>
    </row>
    <row r="14" spans="1:48" x14ac:dyDescent="0.25">
      <c r="A14" t="e">
        <v>#NAME?</v>
      </c>
      <c r="B14" t="b">
        <v>0</v>
      </c>
      <c r="C14">
        <v>1</v>
      </c>
      <c r="D14">
        <v>1</v>
      </c>
      <c r="E14" t="s">
        <v>99</v>
      </c>
      <c r="F14">
        <v>2</v>
      </c>
      <c r="G14">
        <v>0</v>
      </c>
      <c r="H14">
        <v>0</v>
      </c>
      <c r="AG14" t="e">
        <v>#NAME?</v>
      </c>
      <c r="AH14">
        <v>6</v>
      </c>
      <c r="AI14">
        <v>1</v>
      </c>
      <c r="AJ14" t="b">
        <v>0</v>
      </c>
      <c r="AK14" t="b">
        <v>0</v>
      </c>
      <c r="AL14">
        <v>1</v>
      </c>
      <c r="AM14" t="b">
        <v>0</v>
      </c>
      <c r="AN14" t="e">
        <f t="shared" si="0"/>
        <v>#NAME?</v>
      </c>
      <c r="AO14" t="e">
        <v>#NAME?</v>
      </c>
      <c r="AP14">
        <v>6</v>
      </c>
      <c r="AQ14">
        <v>1</v>
      </c>
      <c r="AR14" t="b">
        <v>1</v>
      </c>
      <c r="AS14" t="b">
        <v>0</v>
      </c>
      <c r="AT14">
        <v>1</v>
      </c>
      <c r="AU14" t="b">
        <v>1</v>
      </c>
      <c r="AV14" t="e">
        <v>#NAME?</v>
      </c>
    </row>
    <row r="15" spans="1:48" x14ac:dyDescent="0.25">
      <c r="A15" s="79" t="e">
        <v>#NAME?</v>
      </c>
      <c r="B15" t="b">
        <v>0</v>
      </c>
      <c r="C15">
        <v>1</v>
      </c>
      <c r="D15">
        <v>1</v>
      </c>
      <c r="E15" t="s">
        <v>100</v>
      </c>
      <c r="F15">
        <v>2</v>
      </c>
      <c r="G15">
        <v>0</v>
      </c>
      <c r="H15">
        <v>0</v>
      </c>
      <c r="AG15" s="79" t="e">
        <v>#NAME?</v>
      </c>
      <c r="AH15">
        <v>7</v>
      </c>
      <c r="AI15">
        <v>1</v>
      </c>
      <c r="AJ15" t="b">
        <v>0</v>
      </c>
      <c r="AK15" t="b">
        <v>0</v>
      </c>
      <c r="AL15">
        <v>1</v>
      </c>
      <c r="AM15" t="b">
        <v>0</v>
      </c>
      <c r="AN15" t="e">
        <f t="shared" si="0"/>
        <v>#NAME?</v>
      </c>
      <c r="AO15" s="79" t="e">
        <v>#NAME?</v>
      </c>
      <c r="AP15">
        <v>7</v>
      </c>
      <c r="AQ15">
        <v>1</v>
      </c>
      <c r="AR15" t="b">
        <v>1</v>
      </c>
      <c r="AS15" t="b">
        <v>0</v>
      </c>
      <c r="AT15">
        <v>1</v>
      </c>
      <c r="AU15" t="b">
        <v>0</v>
      </c>
      <c r="AV15" t="e">
        <f ca="1">_RiskLogistic(49.1246,8.9788,_xll.RiskName("AR N (100% avail)"),_xll.RiskTruncate(0,500))</f>
        <v>#NAME?</v>
      </c>
    </row>
    <row r="16" spans="1:48" x14ac:dyDescent="0.25">
      <c r="A16" s="79" t="e">
        <v>#NAME?</v>
      </c>
      <c r="B16" t="b">
        <v>0</v>
      </c>
      <c r="C16">
        <v>1</v>
      </c>
      <c r="D16">
        <v>1</v>
      </c>
      <c r="E16" t="s">
        <v>101</v>
      </c>
      <c r="F16">
        <v>2</v>
      </c>
      <c r="G16">
        <v>0</v>
      </c>
      <c r="H16">
        <v>0</v>
      </c>
      <c r="AG16" s="79" t="e">
        <v>#NAME?</v>
      </c>
      <c r="AH16">
        <v>8</v>
      </c>
      <c r="AI16">
        <v>1</v>
      </c>
      <c r="AJ16" t="b">
        <v>0</v>
      </c>
      <c r="AK16" t="b">
        <v>0</v>
      </c>
      <c r="AL16">
        <v>1</v>
      </c>
      <c r="AM16" t="b">
        <v>0</v>
      </c>
      <c r="AN16" t="e">
        <f t="shared" si="0"/>
        <v>#NAME?</v>
      </c>
      <c r="AO16" s="79" t="e">
        <v>#NAME?</v>
      </c>
      <c r="AP16">
        <v>0</v>
      </c>
      <c r="AQ16">
        <v>1</v>
      </c>
      <c r="AR16" t="b">
        <v>1</v>
      </c>
      <c r="AS16" t="b">
        <v>0</v>
      </c>
      <c r="AT16">
        <v>1</v>
      </c>
      <c r="AU16" t="b">
        <v>1</v>
      </c>
      <c r="AV16" t="e">
        <f ca="1">_RiskLogistic(55.7669,8.4368,_xll.RiskName("AR P2O5 (100% avail.) 2"), _xll.RiskTruncate(0,500))</f>
        <v>#NAME?</v>
      </c>
    </row>
    <row r="17" spans="1:48" x14ac:dyDescent="0.25">
      <c r="A17" s="79" t="e">
        <v>#NAME?</v>
      </c>
      <c r="B17" t="b">
        <v>0</v>
      </c>
      <c r="C17">
        <v>1</v>
      </c>
      <c r="D17">
        <v>1</v>
      </c>
      <c r="E17" t="s">
        <v>102</v>
      </c>
      <c r="F17">
        <v>2</v>
      </c>
      <c r="G17">
        <v>0</v>
      </c>
      <c r="H17">
        <v>0</v>
      </c>
      <c r="AG17" s="79" t="e">
        <v>#NAME?</v>
      </c>
      <c r="AH17">
        <v>9</v>
      </c>
      <c r="AI17">
        <v>1</v>
      </c>
      <c r="AJ17" t="b">
        <v>0</v>
      </c>
      <c r="AK17" t="b">
        <v>0</v>
      </c>
      <c r="AL17">
        <v>1</v>
      </c>
      <c r="AM17" t="b">
        <v>0</v>
      </c>
      <c r="AN17" t="e">
        <f t="shared" si="0"/>
        <v>#NAME?</v>
      </c>
      <c r="AO17" s="79" t="e">
        <v>#NAME?</v>
      </c>
      <c r="AP17">
        <v>9</v>
      </c>
      <c r="AQ17">
        <v>1</v>
      </c>
      <c r="AR17" t="b">
        <v>1</v>
      </c>
      <c r="AS17" t="b">
        <v>0</v>
      </c>
      <c r="AT17">
        <v>1</v>
      </c>
      <c r="AU17" t="b">
        <v>0</v>
      </c>
      <c r="AV17" t="e">
        <f ca="1">_RiskLogistic(47.9405,6.8392,_xll.RiskName("AR K2O (100% avail.)"),_xll.RiskTruncate(0,500))</f>
        <v>#NAME?</v>
      </c>
    </row>
    <row r="18" spans="1:48" x14ac:dyDescent="0.25">
      <c r="A18">
        <v>0</v>
      </c>
    </row>
    <row r="19" spans="1:48" x14ac:dyDescent="0.25">
      <c r="A19" t="b">
        <v>0</v>
      </c>
      <c r="B19">
        <v>15680</v>
      </c>
      <c r="C19">
        <v>7345</v>
      </c>
      <c r="D19">
        <v>13120</v>
      </c>
      <c r="E19">
        <v>100</v>
      </c>
    </row>
    <row r="20" spans="1:48" x14ac:dyDescent="0.25">
      <c r="A20" t="b">
        <v>0</v>
      </c>
      <c r="B20">
        <v>15680</v>
      </c>
      <c r="C20">
        <v>7345</v>
      </c>
      <c r="D20">
        <v>13120</v>
      </c>
      <c r="E20">
        <v>500</v>
      </c>
    </row>
    <row r="21" spans="1:48" x14ac:dyDescent="0.25">
      <c r="A21" t="b">
        <v>0</v>
      </c>
      <c r="B21">
        <v>15680</v>
      </c>
      <c r="C21">
        <v>7345</v>
      </c>
      <c r="D21">
        <v>13120</v>
      </c>
      <c r="E21">
        <v>1000</v>
      </c>
    </row>
    <row r="22" spans="1:48" x14ac:dyDescent="0.25">
      <c r="A22" t="b">
        <v>0</v>
      </c>
      <c r="B22">
        <v>15680</v>
      </c>
      <c r="C22">
        <v>7345</v>
      </c>
      <c r="D22">
        <v>13120</v>
      </c>
      <c r="E22">
        <v>1500</v>
      </c>
    </row>
    <row r="23" spans="1:48" x14ac:dyDescent="0.25">
      <c r="A23" t="b">
        <v>0</v>
      </c>
      <c r="B23">
        <v>15680</v>
      </c>
      <c r="C23">
        <v>7345</v>
      </c>
      <c r="D23">
        <v>13120</v>
      </c>
      <c r="E23">
        <v>2000</v>
      </c>
    </row>
    <row r="24" spans="1:48" x14ac:dyDescent="0.25">
      <c r="A24">
        <v>0</v>
      </c>
    </row>
    <row r="25" spans="1:48" x14ac:dyDescent="0.25">
      <c r="A25">
        <v>0</v>
      </c>
      <c r="B25" t="b">
        <v>0</v>
      </c>
      <c r="C25" t="b">
        <v>0</v>
      </c>
      <c r="D25">
        <v>10</v>
      </c>
      <c r="E25">
        <v>0.95</v>
      </c>
      <c r="F25">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106"/>
  <sheetViews>
    <sheetView workbookViewId="0">
      <selection activeCell="I104" sqref="I104"/>
    </sheetView>
  </sheetViews>
  <sheetFormatPr defaultRowHeight="15" x14ac:dyDescent="0.25"/>
  <cols>
    <col min="3" max="3" width="9.140625" style="76"/>
  </cols>
  <sheetData>
    <row r="2" spans="3:12" x14ac:dyDescent="0.25">
      <c r="I2" t="s">
        <v>77</v>
      </c>
      <c r="J2">
        <f>'Poultry Litter Tool'!C34</f>
        <v>0.5</v>
      </c>
      <c r="L2" s="9"/>
    </row>
    <row r="3" spans="3:12" x14ac:dyDescent="0.25">
      <c r="I3" t="s">
        <v>78</v>
      </c>
      <c r="J3">
        <f>'Poultry Litter Tool'!C35</f>
        <v>0.8</v>
      </c>
    </row>
    <row r="4" spans="3:12" x14ac:dyDescent="0.25">
      <c r="I4" t="s">
        <v>79</v>
      </c>
      <c r="J4">
        <f>'Poultry Litter Tool'!C36</f>
        <v>1</v>
      </c>
    </row>
    <row r="5" spans="3:12" x14ac:dyDescent="0.25">
      <c r="D5" s="42" t="s">
        <v>50</v>
      </c>
      <c r="E5" s="42" t="s">
        <v>54</v>
      </c>
      <c r="F5" s="42" t="s">
        <v>52</v>
      </c>
      <c r="G5" s="42" t="s">
        <v>76</v>
      </c>
    </row>
    <row r="6" spans="3:12" x14ac:dyDescent="0.25">
      <c r="C6" s="76">
        <v>0</v>
      </c>
      <c r="D6" s="42">
        <v>7</v>
      </c>
      <c r="E6" s="42">
        <v>4</v>
      </c>
      <c r="F6" s="42">
        <v>2</v>
      </c>
      <c r="G6" s="77">
        <f>(D6*'Poultry Litter Tool'!$F$21*$J$2)+(MIN('Probablity Calc'!E6*$J$3,'Poultry Litter Tool'!$C$14)*'Poultry Litter Tool'!$F$22)+(MIN('Probablity Calc'!F6*$J$4,'Poultry Litter Tool'!$C$17)*'Poultry Litter Tool'!$F$23)+('Poultry Litter Tool'!$F$24*0.1)</f>
        <v>4.6934942489819331</v>
      </c>
    </row>
    <row r="7" spans="3:12" x14ac:dyDescent="0.25">
      <c r="C7" s="76">
        <v>0.01</v>
      </c>
      <c r="D7" s="42">
        <v>15</v>
      </c>
      <c r="E7" s="42">
        <v>5</v>
      </c>
      <c r="F7" s="42">
        <v>3</v>
      </c>
      <c r="G7" s="77">
        <f>(D7*'Poultry Litter Tool'!$F$21*$J$2)+(MIN('Probablity Calc'!E7*$J$3,'Poultry Litter Tool'!$C$14)*'Poultry Litter Tool'!$F$22)+(MIN('Probablity Calc'!F7*$J$4,'Poultry Litter Tool'!$C$17)*'Poultry Litter Tool'!$F$23)+('Poultry Litter Tool'!$F$24*0.1)</f>
        <v>7.6257878847727332</v>
      </c>
    </row>
    <row r="8" spans="3:12" x14ac:dyDescent="0.25">
      <c r="C8" s="76">
        <v>0.02</v>
      </c>
      <c r="D8" s="42">
        <v>17</v>
      </c>
      <c r="E8" s="42">
        <v>21.759999999999998</v>
      </c>
      <c r="F8" s="42">
        <v>9.76</v>
      </c>
      <c r="G8" s="77">
        <f>(D8*'Poultry Litter Tool'!$F$21*$J$2)+(MIN('Probablity Calc'!E8*$J$3,'Poultry Litter Tool'!$C$14)*'Poultry Litter Tool'!$F$22)+(MIN('Probablity Calc'!F8*$J$4,'Poultry Litter Tool'!$C$17)*'Poultry Litter Tool'!$F$23)+('Poultry Litter Tool'!$F$24*0.1)</f>
        <v>13.452304582945388</v>
      </c>
    </row>
    <row r="9" spans="3:12" x14ac:dyDescent="0.25">
      <c r="C9" s="76">
        <v>0.03</v>
      </c>
      <c r="D9" s="42">
        <v>18.14</v>
      </c>
      <c r="E9" s="42">
        <v>27</v>
      </c>
      <c r="F9" s="42">
        <v>15.280000000000001</v>
      </c>
      <c r="G9" s="77">
        <f>(D9*'Poultry Litter Tool'!$F$21*$J$2)+(MIN('Probablity Calc'!E9*$J$3,'Poultry Litter Tool'!$C$14)*'Poultry Litter Tool'!$F$22)+(MIN('Probablity Calc'!F9*$J$4,'Poultry Litter Tool'!$C$17)*'Poultry Litter Tool'!$F$23)+('Poultry Litter Tool'!$F$24*0.1)</f>
        <v>16.396900046083385</v>
      </c>
    </row>
    <row r="10" spans="3:12" x14ac:dyDescent="0.25">
      <c r="C10" s="76">
        <v>0.04</v>
      </c>
      <c r="D10" s="42">
        <v>19.52</v>
      </c>
      <c r="E10" s="42">
        <v>31</v>
      </c>
      <c r="F10" s="42">
        <v>23</v>
      </c>
      <c r="G10" s="77">
        <f>(D10*'Poultry Litter Tool'!$F$21*$J$2)+(MIN('Probablity Calc'!E10*$J$3,'Poultry Litter Tool'!$C$14)*'Poultry Litter Tool'!$F$22)+(MIN('Probablity Calc'!F10*$J$4,'Poultry Litter Tool'!$C$17)*'Poultry Litter Tool'!$F$23)+('Poultry Litter Tool'!$F$24*0.1)</f>
        <v>19.794378937072668</v>
      </c>
    </row>
    <row r="11" spans="3:12" x14ac:dyDescent="0.25">
      <c r="C11" s="76">
        <v>0.05</v>
      </c>
      <c r="D11" s="42">
        <v>20</v>
      </c>
      <c r="E11" s="42">
        <v>33</v>
      </c>
      <c r="F11" s="42">
        <v>25</v>
      </c>
      <c r="G11" s="77">
        <f>(D11*'Poultry Litter Tool'!$F$21*$J$2)+(MIN('Probablity Calc'!E11*$J$3,'Poultry Litter Tool'!$C$14)*'Poultry Litter Tool'!$F$22)+(MIN('Probablity Calc'!F11*$J$4,'Poultry Litter Tool'!$C$17)*'Poultry Litter Tool'!$F$23)+('Poultry Litter Tool'!$F$24*0.1)</f>
        <v>20.901748817349922</v>
      </c>
    </row>
    <row r="12" spans="3:12" x14ac:dyDescent="0.25">
      <c r="C12" s="76">
        <v>0.06</v>
      </c>
      <c r="D12" s="42">
        <v>23</v>
      </c>
      <c r="E12" s="42">
        <v>35</v>
      </c>
      <c r="F12" s="42">
        <v>27</v>
      </c>
      <c r="G12" s="77">
        <f>(D12*'Poultry Litter Tool'!$F$21*$J$2)+(MIN('Probablity Calc'!E12*$J$3,'Poultry Litter Tool'!$C$14)*'Poultry Litter Tool'!$F$22)+(MIN('Probablity Calc'!F12*$J$4,'Poultry Litter Tool'!$C$17)*'Poultry Litter Tool'!$F$23)+('Poultry Litter Tool'!$F$24*0.1)</f>
        <v>22.781553480235871</v>
      </c>
    </row>
    <row r="13" spans="3:12" x14ac:dyDescent="0.25">
      <c r="C13" s="76">
        <v>7.0000000000000007E-2</v>
      </c>
      <c r="D13" s="42">
        <v>24</v>
      </c>
      <c r="E13" s="42">
        <v>36</v>
      </c>
      <c r="F13" s="42">
        <v>28</v>
      </c>
      <c r="G13" s="77">
        <f>(D13*'Poultry Litter Tool'!$F$21*$J$2)+(MIN('Probablity Calc'!E13*$J$3,'Poultry Litter Tool'!$C$14)*'Poultry Litter Tool'!$F$22)+(MIN('Probablity Calc'!F13*$J$4,'Poultry Litter Tool'!$C$17)*'Poultry Litter Tool'!$F$23)+('Poultry Litter Tool'!$F$24*0.1)</f>
        <v>23.568194942113628</v>
      </c>
    </row>
    <row r="14" spans="3:12" x14ac:dyDescent="0.25">
      <c r="C14" s="76">
        <v>0.08</v>
      </c>
      <c r="D14" s="42">
        <v>26</v>
      </c>
      <c r="E14" s="42">
        <v>37</v>
      </c>
      <c r="F14" s="42">
        <v>29</v>
      </c>
      <c r="G14" s="77">
        <f>(D14*'Poultry Litter Tool'!$F$21*$J$2)+(MIN('Probablity Calc'!E14*$J$3,'Poultry Litter Tool'!$C$14)*'Poultry Litter Tool'!$F$22)+(MIN('Probablity Calc'!F14*$J$4,'Poultry Litter Tool'!$C$17)*'Poultry Litter Tool'!$F$23)+('Poultry Litter Tool'!$F$24*0.1)</f>
        <v>24.66135814312182</v>
      </c>
    </row>
    <row r="15" spans="3:12" x14ac:dyDescent="0.25">
      <c r="C15" s="76">
        <v>0.09</v>
      </c>
      <c r="D15" s="42">
        <v>27</v>
      </c>
      <c r="E15" s="42">
        <v>38</v>
      </c>
      <c r="F15" s="42">
        <v>30</v>
      </c>
      <c r="G15" s="77">
        <f>(D15*'Poultry Litter Tool'!$F$21*$J$2)+(MIN('Probablity Calc'!E15*$J$3,'Poultry Litter Tool'!$C$14)*'Poultry Litter Tool'!$F$22)+(MIN('Probablity Calc'!F15*$J$4,'Poultry Litter Tool'!$C$17)*'Poultry Litter Tool'!$F$23)+('Poultry Litter Tool'!$F$24*0.1)</f>
        <v>25.447999604999577</v>
      </c>
    </row>
    <row r="16" spans="3:12" x14ac:dyDescent="0.25">
      <c r="C16" s="76">
        <v>0.1</v>
      </c>
      <c r="D16" s="42">
        <v>28</v>
      </c>
      <c r="E16" s="42">
        <v>39</v>
      </c>
      <c r="F16" s="42">
        <v>31</v>
      </c>
      <c r="G16" s="77">
        <f>(D16*'Poultry Litter Tool'!$F$21*$J$2)+(MIN('Probablity Calc'!E16*$J$3,'Poultry Litter Tool'!$C$14)*'Poultry Litter Tool'!$F$22)+(MIN('Probablity Calc'!F16*$J$4,'Poultry Litter Tool'!$C$17)*'Poultry Litter Tool'!$F$23)+('Poultry Litter Tool'!$F$24*0.1)</f>
        <v>26.234641066877337</v>
      </c>
    </row>
    <row r="17" spans="3:7" x14ac:dyDescent="0.25">
      <c r="C17" s="76">
        <v>0.11</v>
      </c>
      <c r="D17" s="42">
        <v>29</v>
      </c>
      <c r="E17" s="42">
        <v>39</v>
      </c>
      <c r="F17" s="42">
        <v>32</v>
      </c>
      <c r="G17" s="77">
        <f>(D17*'Poultry Litter Tool'!$F$21*$J$2)+(MIN('Probablity Calc'!E17*$J$3,'Poultry Litter Tool'!$C$14)*'Poultry Litter Tool'!$F$22)+(MIN('Probablity Calc'!F17*$J$4,'Poultry Litter Tool'!$C$17)*'Poultry Litter Tool'!$F$23)+('Poultry Litter Tool'!$F$24*0.1)</f>
        <v>26.824496139341104</v>
      </c>
    </row>
    <row r="18" spans="3:7" x14ac:dyDescent="0.25">
      <c r="C18" s="76">
        <v>0.12</v>
      </c>
      <c r="D18" s="42">
        <v>30</v>
      </c>
      <c r="E18" s="42">
        <v>40</v>
      </c>
      <c r="F18" s="42">
        <v>32.56</v>
      </c>
      <c r="G18" s="77">
        <f>(D18*'Poultry Litter Tool'!$F$21*$J$2)+(MIN('Probablity Calc'!E18*$J$3,'Poultry Litter Tool'!$C$14)*'Poultry Litter Tool'!$F$22)+(MIN('Probablity Calc'!F18*$J$4,'Poultry Litter Tool'!$C$17)*'Poultry Litter Tool'!$F$23)+('Poultry Litter Tool'!$F$24*0.1)</f>
        <v>27.486470934552187</v>
      </c>
    </row>
    <row r="19" spans="3:7" x14ac:dyDescent="0.25">
      <c r="C19" s="76">
        <v>0.13</v>
      </c>
      <c r="D19" s="42">
        <v>31</v>
      </c>
      <c r="E19" s="42">
        <v>40</v>
      </c>
      <c r="F19" s="42">
        <v>34</v>
      </c>
      <c r="G19" s="77">
        <f>(D19*'Poultry Litter Tool'!$F$21*$J$2)+(MIN('Probablity Calc'!E19*$J$3,'Poultry Litter Tool'!$C$14)*'Poultry Litter Tool'!$F$22)+(MIN('Probablity Calc'!F19*$J$4,'Poultry Litter Tool'!$C$17)*'Poultry Litter Tool'!$F$23)+('Poultry Litter Tool'!$F$24*0.1)</f>
        <v>28.200992673682627</v>
      </c>
    </row>
    <row r="20" spans="3:7" x14ac:dyDescent="0.25">
      <c r="C20" s="76">
        <v>0.14000000000000001</v>
      </c>
      <c r="D20" s="42">
        <v>32</v>
      </c>
      <c r="E20" s="42">
        <v>41</v>
      </c>
      <c r="F20" s="42">
        <v>35</v>
      </c>
      <c r="G20" s="77">
        <f>(D20*'Poultry Litter Tool'!$F$21*$J$2)+(MIN('Probablity Calc'!E20*$J$3,'Poultry Litter Tool'!$C$14)*'Poultry Litter Tool'!$F$22)+(MIN('Probablity Calc'!F20*$J$4,'Poultry Litter Tool'!$C$17)*'Poultry Litter Tool'!$F$23)+('Poultry Litter Tool'!$F$24*0.1)</f>
        <v>28.987634135560384</v>
      </c>
    </row>
    <row r="21" spans="3:7" x14ac:dyDescent="0.25">
      <c r="C21" s="76">
        <v>0.15</v>
      </c>
      <c r="D21" s="42">
        <v>33</v>
      </c>
      <c r="E21" s="42">
        <v>42</v>
      </c>
      <c r="F21" s="42">
        <v>35</v>
      </c>
      <c r="G21" s="77">
        <f>(D21*'Poultry Litter Tool'!$F$21*$J$2)+(MIN('Probablity Calc'!E21*$J$3,'Poultry Litter Tool'!$C$14)*'Poultry Litter Tool'!$F$22)+(MIN('Probablity Calc'!F21*$J$4,'Poultry Litter Tool'!$C$17)*'Poultry Litter Tool'!$F$23)+('Poultry Litter Tool'!$F$24*0.1)</f>
        <v>29.490942264104802</v>
      </c>
    </row>
    <row r="22" spans="3:7" x14ac:dyDescent="0.25">
      <c r="C22" s="76">
        <v>0.16</v>
      </c>
      <c r="D22" s="42">
        <v>34.08</v>
      </c>
      <c r="E22" s="42">
        <v>42</v>
      </c>
      <c r="F22" s="42">
        <v>36</v>
      </c>
      <c r="G22" s="77">
        <f>(D22*'Poultry Litter Tool'!$F$21*$J$2)+(MIN('Probablity Calc'!E22*$J$3,'Poultry Litter Tool'!$C$14)*'Poultry Litter Tool'!$F$22)+(MIN('Probablity Calc'!F22*$J$4,'Poultry Litter Tool'!$C$17)*'Poultry Litter Tool'!$F$23)+('Poultry Litter Tool'!$F$24*0.1)</f>
        <v>30.105319075699008</v>
      </c>
    </row>
    <row r="23" spans="3:7" x14ac:dyDescent="0.25">
      <c r="C23" s="76">
        <v>0.17</v>
      </c>
      <c r="D23" s="42">
        <v>36</v>
      </c>
      <c r="E23" s="42">
        <v>42</v>
      </c>
      <c r="F23" s="42">
        <v>36</v>
      </c>
      <c r="G23" s="77">
        <f>(D23*'Poultry Litter Tool'!$F$21*$J$2)+(MIN('Probablity Calc'!E23*$J$3,'Poultry Litter Tool'!$C$14)*'Poultry Litter Tool'!$F$22)+(MIN('Probablity Calc'!F23*$J$4,'Poultry Litter Tool'!$C$17)*'Poultry Litter Tool'!$F$23)+('Poultry Litter Tool'!$F$24*0.1)</f>
        <v>30.693840814829443</v>
      </c>
    </row>
    <row r="24" spans="3:7" x14ac:dyDescent="0.25">
      <c r="C24" s="76">
        <v>0.18</v>
      </c>
      <c r="D24" s="42">
        <v>36</v>
      </c>
      <c r="E24" s="42">
        <v>43</v>
      </c>
      <c r="F24" s="42">
        <v>37</v>
      </c>
      <c r="G24" s="77">
        <f>(D24*'Poultry Litter Tool'!$F$21*$J$2)+(MIN('Probablity Calc'!E24*$J$3,'Poultry Litter Tool'!$C$14)*'Poultry Litter Tool'!$F$22)+(MIN('Probablity Calc'!F24*$J$4,'Poultry Litter Tool'!$C$17)*'Poultry Litter Tool'!$F$23)+('Poultry Litter Tool'!$F$24*0.1)</f>
        <v>31.173960537576768</v>
      </c>
    </row>
    <row r="25" spans="3:7" x14ac:dyDescent="0.25">
      <c r="C25" s="76">
        <v>0.19</v>
      </c>
      <c r="D25" s="42">
        <v>37</v>
      </c>
      <c r="E25" s="42">
        <v>43</v>
      </c>
      <c r="F25" s="42">
        <v>38</v>
      </c>
      <c r="G25" s="77">
        <f>(D25*'Poultry Litter Tool'!$F$21*$J$2)+(MIN('Probablity Calc'!E25*$J$3,'Poultry Litter Tool'!$C$14)*'Poultry Litter Tool'!$F$22)+(MIN('Probablity Calc'!F25*$J$4,'Poultry Litter Tool'!$C$17)*'Poultry Litter Tool'!$F$23)+('Poultry Litter Tool'!$F$24*0.1)</f>
        <v>31.763815610040531</v>
      </c>
    </row>
    <row r="26" spans="3:7" x14ac:dyDescent="0.25">
      <c r="C26" s="76">
        <v>0.2</v>
      </c>
      <c r="D26" s="42">
        <v>38</v>
      </c>
      <c r="E26" s="42">
        <v>43</v>
      </c>
      <c r="F26" s="42">
        <v>38</v>
      </c>
      <c r="G26" s="77">
        <f>(D26*'Poultry Litter Tool'!$F$21*$J$2)+(MIN('Probablity Calc'!E26*$J$3,'Poultry Litter Tool'!$C$14)*'Poultry Litter Tool'!$F$22)+(MIN('Probablity Calc'!F26*$J$4,'Poultry Litter Tool'!$C$17)*'Poultry Litter Tool'!$F$23)+('Poultry Litter Tool'!$F$24*0.1)</f>
        <v>32.07033734917097</v>
      </c>
    </row>
    <row r="27" spans="3:7" x14ac:dyDescent="0.25">
      <c r="C27" s="76">
        <v>0.21</v>
      </c>
      <c r="D27" s="42">
        <v>39</v>
      </c>
      <c r="E27" s="42">
        <v>44</v>
      </c>
      <c r="F27" s="42">
        <v>39</v>
      </c>
      <c r="G27" s="77">
        <f>(D27*'Poultry Litter Tool'!$F$21*$J$2)+(MIN('Probablity Calc'!E27*$J$3,'Poultry Litter Tool'!$C$14)*'Poultry Litter Tool'!$F$22)+(MIN('Probablity Calc'!F27*$J$4,'Poultry Litter Tool'!$C$17)*'Poultry Litter Tool'!$F$23)+('Poultry Litter Tool'!$F$24*0.1)</f>
        <v>32.856978811048727</v>
      </c>
    </row>
    <row r="28" spans="3:7" x14ac:dyDescent="0.25">
      <c r="C28" s="76">
        <v>0.22</v>
      </c>
      <c r="D28" s="42">
        <v>39</v>
      </c>
      <c r="E28" s="42">
        <v>44.360000000000014</v>
      </c>
      <c r="F28" s="42">
        <v>40</v>
      </c>
      <c r="G28" s="77">
        <f>(D28*'Poultry Litter Tool'!$F$21*$J$2)+(MIN('Probablity Calc'!E28*$J$3,'Poultry Litter Tool'!$C$14)*'Poultry Litter Tool'!$F$22)+(MIN('Probablity Calc'!F28*$J$4,'Poultry Litter Tool'!$C$17)*'Poultry Litter Tool'!$F$23)+('Poultry Litter Tool'!$F$24*0.1)</f>
        <v>33.211155244571096</v>
      </c>
    </row>
    <row r="29" spans="3:7" x14ac:dyDescent="0.25">
      <c r="C29" s="76">
        <v>0.23</v>
      </c>
      <c r="D29" s="42">
        <v>40</v>
      </c>
      <c r="E29" s="42">
        <v>45</v>
      </c>
      <c r="F29" s="42">
        <v>40</v>
      </c>
      <c r="G29" s="77">
        <f>(D29*'Poultry Litter Tool'!$F$21*$J$2)+(MIN('Probablity Calc'!E29*$J$3,'Poultry Litter Tool'!$C$14)*'Poultry Litter Tool'!$F$22)+(MIN('Probablity Calc'!F29*$J$4,'Poultry Litter Tool'!$C$17)*'Poultry Litter Tool'!$F$23)+('Poultry Litter Tool'!$F$24*0.1)</f>
        <v>33.643620272926476</v>
      </c>
    </row>
    <row r="30" spans="3:7" x14ac:dyDescent="0.25">
      <c r="C30" s="76">
        <v>0.24</v>
      </c>
      <c r="D30" s="42">
        <v>41</v>
      </c>
      <c r="E30" s="42">
        <v>46</v>
      </c>
      <c r="F30" s="42">
        <v>41</v>
      </c>
      <c r="G30" s="77">
        <f>(D30*'Poultry Litter Tool'!$F$21*$J$2)+(MIN('Probablity Calc'!E30*$J$3,'Poultry Litter Tool'!$C$14)*'Poultry Litter Tool'!$F$22)+(MIN('Probablity Calc'!F30*$J$4,'Poultry Litter Tool'!$C$17)*'Poultry Litter Tool'!$F$23)+('Poultry Litter Tool'!$F$24*0.1)</f>
        <v>34.43026173480424</v>
      </c>
    </row>
    <row r="31" spans="3:7" x14ac:dyDescent="0.25">
      <c r="C31" s="76">
        <v>0.25</v>
      </c>
      <c r="D31" s="42">
        <v>41</v>
      </c>
      <c r="E31" s="42">
        <v>46</v>
      </c>
      <c r="F31" s="42">
        <v>41</v>
      </c>
      <c r="G31" s="77">
        <f>(D31*'Poultry Litter Tool'!$F$21*$J$2)+(MIN('Probablity Calc'!E31*$J$3,'Poultry Litter Tool'!$C$14)*'Poultry Litter Tool'!$F$22)+(MIN('Probablity Calc'!F31*$J$4,'Poultry Litter Tool'!$C$17)*'Poultry Litter Tool'!$F$23)+('Poultry Litter Tool'!$F$24*0.1)</f>
        <v>34.43026173480424</v>
      </c>
    </row>
    <row r="32" spans="3:7" x14ac:dyDescent="0.25">
      <c r="C32" s="76">
        <v>0.26</v>
      </c>
      <c r="D32" s="42">
        <v>41</v>
      </c>
      <c r="E32" s="42">
        <v>47</v>
      </c>
      <c r="F32" s="42">
        <v>41.879999999999995</v>
      </c>
      <c r="G32" s="77">
        <f>(D32*'Poultry Litter Tool'!$F$21*$J$2)+(MIN('Probablity Calc'!E32*$J$3,'Poultry Litter Tool'!$C$14)*'Poultry Litter Tool'!$F$22)+(MIN('Probablity Calc'!F32*$J$4,'Poultry Litter Tool'!$C$17)*'Poultry Litter Tool'!$F$23)+('Poultry Litter Tool'!$F$24*0.1)</f>
        <v>34.87638145755156</v>
      </c>
    </row>
    <row r="33" spans="3:7" x14ac:dyDescent="0.25">
      <c r="C33" s="76">
        <v>0.27</v>
      </c>
      <c r="D33" s="42">
        <v>42</v>
      </c>
      <c r="E33" s="42">
        <v>48</v>
      </c>
      <c r="F33" s="42">
        <v>42</v>
      </c>
      <c r="G33" s="77">
        <f>(D33*'Poultry Litter Tool'!$F$21*$J$2)+(MIN('Probablity Calc'!E33*$J$3,'Poultry Litter Tool'!$C$14)*'Poultry Litter Tool'!$F$22)+(MIN('Probablity Calc'!F33*$J$4,'Poultry Litter Tool'!$C$17)*'Poultry Litter Tool'!$F$23)+('Poultry Litter Tool'!$F$24*0.1)</f>
        <v>35.413689586095984</v>
      </c>
    </row>
    <row r="34" spans="3:7" x14ac:dyDescent="0.25">
      <c r="C34" s="76">
        <v>0.28000000000000003</v>
      </c>
      <c r="D34" s="42">
        <v>42</v>
      </c>
      <c r="E34" s="42">
        <v>48</v>
      </c>
      <c r="F34" s="42">
        <v>42</v>
      </c>
      <c r="G34" s="77">
        <f>(D34*'Poultry Litter Tool'!$F$21*$J$2)+(MIN('Probablity Calc'!E34*$J$3,'Poultry Litter Tool'!$C$14)*'Poultry Litter Tool'!$F$22)+(MIN('Probablity Calc'!F34*$J$4,'Poultry Litter Tool'!$C$17)*'Poultry Litter Tool'!$F$23)+('Poultry Litter Tool'!$F$24*0.1)</f>
        <v>35.413689586095984</v>
      </c>
    </row>
    <row r="35" spans="3:7" x14ac:dyDescent="0.25">
      <c r="C35" s="76">
        <v>0.28999999999999998</v>
      </c>
      <c r="D35" s="42">
        <v>42</v>
      </c>
      <c r="E35" s="42">
        <v>48</v>
      </c>
      <c r="F35" s="42">
        <v>43</v>
      </c>
      <c r="G35" s="77">
        <f>(D35*'Poultry Litter Tool'!$F$21*$J$2)+(MIN('Probablity Calc'!E35*$J$3,'Poultry Litter Tool'!$C$14)*'Poultry Litter Tool'!$F$22)+(MIN('Probablity Calc'!F35*$J$4,'Poultry Litter Tool'!$C$17)*'Poultry Litter Tool'!$F$23)+('Poultry Litter Tool'!$F$24*0.1)</f>
        <v>35.697022919429322</v>
      </c>
    </row>
    <row r="36" spans="3:7" x14ac:dyDescent="0.25">
      <c r="C36" s="76">
        <v>0.3</v>
      </c>
      <c r="D36" s="42">
        <v>43</v>
      </c>
      <c r="E36" s="42">
        <v>49</v>
      </c>
      <c r="F36" s="42">
        <v>43</v>
      </c>
      <c r="G36" s="77">
        <f>(D36*'Poultry Litter Tool'!$F$21*$J$2)+(MIN('Probablity Calc'!E36*$J$3,'Poultry Litter Tool'!$C$14)*'Poultry Litter Tool'!$F$22)+(MIN('Probablity Calc'!F36*$J$4,'Poultry Litter Tool'!$C$17)*'Poultry Litter Tool'!$F$23)+('Poultry Litter Tool'!$F$24*0.1)</f>
        <v>36.200331047973741</v>
      </c>
    </row>
    <row r="37" spans="3:7" x14ac:dyDescent="0.25">
      <c r="C37" s="76">
        <v>0.31</v>
      </c>
      <c r="D37" s="42">
        <v>43</v>
      </c>
      <c r="E37" s="42">
        <v>49</v>
      </c>
      <c r="F37" s="42">
        <v>43</v>
      </c>
      <c r="G37" s="77">
        <f>(D37*'Poultry Litter Tool'!$F$21*$J$2)+(MIN('Probablity Calc'!E37*$J$3,'Poultry Litter Tool'!$C$14)*'Poultry Litter Tool'!$F$22)+(MIN('Probablity Calc'!F37*$J$4,'Poultry Litter Tool'!$C$17)*'Poultry Litter Tool'!$F$23)+('Poultry Litter Tool'!$F$24*0.1)</f>
        <v>36.200331047973741</v>
      </c>
    </row>
    <row r="38" spans="3:7" x14ac:dyDescent="0.25">
      <c r="C38" s="76">
        <v>0.32</v>
      </c>
      <c r="D38" s="42">
        <v>43</v>
      </c>
      <c r="E38" s="42">
        <v>49</v>
      </c>
      <c r="F38" s="42">
        <v>43</v>
      </c>
      <c r="G38" s="77">
        <f>(D38*'Poultry Litter Tool'!$F$21*$J$2)+(MIN('Probablity Calc'!E38*$J$3,'Poultry Litter Tool'!$C$14)*'Poultry Litter Tool'!$F$22)+(MIN('Probablity Calc'!F38*$J$4,'Poultry Litter Tool'!$C$17)*'Poultry Litter Tool'!$F$23)+('Poultry Litter Tool'!$F$24*0.1)</f>
        <v>36.200331047973741</v>
      </c>
    </row>
    <row r="39" spans="3:7" x14ac:dyDescent="0.25">
      <c r="C39" s="76">
        <v>0.33</v>
      </c>
      <c r="D39" s="42">
        <v>43</v>
      </c>
      <c r="E39" s="42">
        <v>50</v>
      </c>
      <c r="F39" s="42">
        <v>43.54000000000002</v>
      </c>
      <c r="G39" s="77">
        <f>(D39*'Poultry Litter Tool'!$F$21*$J$2)+(MIN('Probablity Calc'!E39*$J$3,'Poultry Litter Tool'!$C$14)*'Poultry Litter Tool'!$F$22)+(MIN('Probablity Calc'!F39*$J$4,'Poultry Litter Tool'!$C$17)*'Poultry Litter Tool'!$F$23)+('Poultry Litter Tool'!$F$24*0.1)</f>
        <v>36.550117437387733</v>
      </c>
    </row>
    <row r="40" spans="3:7" x14ac:dyDescent="0.25">
      <c r="C40" s="76">
        <v>0.34</v>
      </c>
      <c r="D40" s="42">
        <v>44</v>
      </c>
      <c r="E40" s="42">
        <v>50</v>
      </c>
      <c r="F40" s="42">
        <v>44</v>
      </c>
      <c r="G40" s="77">
        <f>(D40*'Poultry Litter Tool'!$F$21*$J$2)+(MIN('Probablity Calc'!E40*$J$3,'Poultry Litter Tool'!$C$14)*'Poultry Litter Tool'!$F$22)+(MIN('Probablity Calc'!F40*$J$4,'Poultry Litter Tool'!$C$17)*'Poultry Litter Tool'!$F$23)+('Poultry Litter Tool'!$F$24*0.1)</f>
        <v>36.986972509851498</v>
      </c>
    </row>
    <row r="41" spans="3:7" x14ac:dyDescent="0.25">
      <c r="C41" s="76">
        <v>0.35</v>
      </c>
      <c r="D41" s="42">
        <v>44</v>
      </c>
      <c r="E41" s="42">
        <v>50</v>
      </c>
      <c r="F41" s="42">
        <v>44</v>
      </c>
      <c r="G41" s="77">
        <f>(D41*'Poultry Litter Tool'!$F$21*$J$2)+(MIN('Probablity Calc'!E41*$J$3,'Poultry Litter Tool'!$C$14)*'Poultry Litter Tool'!$F$22)+(MIN('Probablity Calc'!F41*$J$4,'Poultry Litter Tool'!$C$17)*'Poultry Litter Tool'!$F$23)+('Poultry Litter Tool'!$F$24*0.1)</f>
        <v>36.986972509851498</v>
      </c>
    </row>
    <row r="42" spans="3:7" x14ac:dyDescent="0.25">
      <c r="C42" s="76">
        <v>0.36</v>
      </c>
      <c r="D42" s="42">
        <v>45</v>
      </c>
      <c r="E42" s="42">
        <v>51</v>
      </c>
      <c r="F42" s="42">
        <v>45</v>
      </c>
      <c r="G42" s="77">
        <f>(D42*'Poultry Litter Tool'!$F$21*$J$2)+(MIN('Probablity Calc'!E42*$J$3,'Poultry Litter Tool'!$C$14)*'Poultry Litter Tool'!$F$22)+(MIN('Probablity Calc'!F42*$J$4,'Poultry Litter Tool'!$C$17)*'Poultry Litter Tool'!$F$23)+('Poultry Litter Tool'!$F$24*0.1)</f>
        <v>37.773613971729255</v>
      </c>
    </row>
    <row r="43" spans="3:7" x14ac:dyDescent="0.25">
      <c r="C43" s="76">
        <v>0.37</v>
      </c>
      <c r="D43" s="42">
        <v>45</v>
      </c>
      <c r="E43" s="42">
        <v>51</v>
      </c>
      <c r="F43" s="42">
        <v>45</v>
      </c>
      <c r="G43" s="77">
        <f>(D43*'Poultry Litter Tool'!$F$21*$J$2)+(MIN('Probablity Calc'!E43*$J$3,'Poultry Litter Tool'!$C$14)*'Poultry Litter Tool'!$F$22)+(MIN('Probablity Calc'!F43*$J$4,'Poultry Litter Tool'!$C$17)*'Poultry Litter Tool'!$F$23)+('Poultry Litter Tool'!$F$24*0.1)</f>
        <v>37.773613971729255</v>
      </c>
    </row>
    <row r="44" spans="3:7" x14ac:dyDescent="0.25">
      <c r="C44" s="76">
        <v>0.38</v>
      </c>
      <c r="D44" s="42">
        <v>46</v>
      </c>
      <c r="E44" s="42">
        <v>51</v>
      </c>
      <c r="F44" s="42">
        <v>45</v>
      </c>
      <c r="G44" s="77">
        <f>(D44*'Poultry Litter Tool'!$F$21*$J$2)+(MIN('Probablity Calc'!E44*$J$3,'Poultry Litter Tool'!$C$14)*'Poultry Litter Tool'!$F$22)+(MIN('Probablity Calc'!F44*$J$4,'Poultry Litter Tool'!$C$17)*'Poultry Litter Tool'!$F$23)+('Poultry Litter Tool'!$F$24*0.1)</f>
        <v>38.080135710859686</v>
      </c>
    </row>
    <row r="45" spans="3:7" x14ac:dyDescent="0.25">
      <c r="C45" s="76">
        <v>0.39</v>
      </c>
      <c r="D45" s="42">
        <v>46</v>
      </c>
      <c r="E45" s="42">
        <v>52</v>
      </c>
      <c r="F45" s="42">
        <v>45</v>
      </c>
      <c r="G45" s="77">
        <f>(D45*'Poultry Litter Tool'!$F$21*$J$2)+(MIN('Probablity Calc'!E45*$J$3,'Poultry Litter Tool'!$C$14)*'Poultry Litter Tool'!$F$22)+(MIN('Probablity Calc'!F45*$J$4,'Poultry Litter Tool'!$C$17)*'Poultry Litter Tool'!$F$23)+('Poultry Litter Tool'!$F$24*0.1)</f>
        <v>38.27692210027368</v>
      </c>
    </row>
    <row r="46" spans="3:7" x14ac:dyDescent="0.25">
      <c r="C46" s="76">
        <v>0.4</v>
      </c>
      <c r="D46" s="42">
        <v>46</v>
      </c>
      <c r="E46" s="42">
        <v>52</v>
      </c>
      <c r="F46" s="42">
        <v>46</v>
      </c>
      <c r="G46" s="77">
        <f>(D46*'Poultry Litter Tool'!$F$21*$J$2)+(MIN('Probablity Calc'!E46*$J$3,'Poultry Litter Tool'!$C$14)*'Poultry Litter Tool'!$F$22)+(MIN('Probablity Calc'!F46*$J$4,'Poultry Litter Tool'!$C$17)*'Poultry Litter Tool'!$F$23)+('Poultry Litter Tool'!$F$24*0.1)</f>
        <v>38.560255433607011</v>
      </c>
    </row>
    <row r="47" spans="3:7" x14ac:dyDescent="0.25">
      <c r="C47" s="76">
        <v>0.41</v>
      </c>
      <c r="D47" s="42">
        <v>47</v>
      </c>
      <c r="E47" s="42">
        <v>52</v>
      </c>
      <c r="F47" s="42">
        <v>46</v>
      </c>
      <c r="G47" s="77">
        <f>(D47*'Poultry Litter Tool'!$F$21*$J$2)+(MIN('Probablity Calc'!E47*$J$3,'Poultry Litter Tool'!$C$14)*'Poultry Litter Tool'!$F$22)+(MIN('Probablity Calc'!F47*$J$4,'Poultry Litter Tool'!$C$17)*'Poultry Litter Tool'!$F$23)+('Poultry Litter Tool'!$F$24*0.1)</f>
        <v>38.866777172737443</v>
      </c>
    </row>
    <row r="48" spans="3:7" x14ac:dyDescent="0.25">
      <c r="C48" s="76">
        <v>0.42</v>
      </c>
      <c r="D48" s="42">
        <v>47</v>
      </c>
      <c r="E48" s="42">
        <v>53</v>
      </c>
      <c r="F48" s="42">
        <v>46</v>
      </c>
      <c r="G48" s="77">
        <f>(D48*'Poultry Litter Tool'!$F$21*$J$2)+(MIN('Probablity Calc'!E48*$J$3,'Poultry Litter Tool'!$C$14)*'Poultry Litter Tool'!$F$22)+(MIN('Probablity Calc'!F48*$J$4,'Poultry Litter Tool'!$C$17)*'Poultry Litter Tool'!$F$23)+('Poultry Litter Tool'!$F$24*0.1)</f>
        <v>39.063563562151437</v>
      </c>
    </row>
    <row r="49" spans="3:7" x14ac:dyDescent="0.25">
      <c r="C49" s="76">
        <v>0.43</v>
      </c>
      <c r="D49" s="42">
        <v>47</v>
      </c>
      <c r="E49" s="42">
        <v>53</v>
      </c>
      <c r="F49" s="42">
        <v>47</v>
      </c>
      <c r="G49" s="77">
        <f>(D49*'Poultry Litter Tool'!$F$21*$J$2)+(MIN('Probablity Calc'!E49*$J$3,'Poultry Litter Tool'!$C$14)*'Poultry Litter Tool'!$F$22)+(MIN('Probablity Calc'!F49*$J$4,'Poultry Litter Tool'!$C$17)*'Poultry Litter Tool'!$F$23)+('Poultry Litter Tool'!$F$24*0.1)</f>
        <v>39.346896895484768</v>
      </c>
    </row>
    <row r="50" spans="3:7" x14ac:dyDescent="0.25">
      <c r="C50" s="76">
        <v>0.44</v>
      </c>
      <c r="D50" s="42">
        <v>48</v>
      </c>
      <c r="E50" s="42">
        <v>53</v>
      </c>
      <c r="F50" s="42">
        <v>47</v>
      </c>
      <c r="G50" s="77">
        <f>(D50*'Poultry Litter Tool'!$F$21*$J$2)+(MIN('Probablity Calc'!E50*$J$3,'Poultry Litter Tool'!$C$14)*'Poultry Litter Tool'!$F$22)+(MIN('Probablity Calc'!F50*$J$4,'Poultry Litter Tool'!$C$17)*'Poultry Litter Tool'!$F$23)+('Poultry Litter Tool'!$F$24*0.1)</f>
        <v>39.6534186346152</v>
      </c>
    </row>
    <row r="51" spans="3:7" x14ac:dyDescent="0.25">
      <c r="C51" s="76">
        <v>0.45</v>
      </c>
      <c r="D51" s="42">
        <v>48</v>
      </c>
      <c r="E51" s="42">
        <v>54</v>
      </c>
      <c r="F51" s="42">
        <v>47</v>
      </c>
      <c r="G51" s="77">
        <f>(D51*'Poultry Litter Tool'!$F$21*$J$2)+(MIN('Probablity Calc'!E51*$J$3,'Poultry Litter Tool'!$C$14)*'Poultry Litter Tool'!$F$22)+(MIN('Probablity Calc'!F51*$J$4,'Poultry Litter Tool'!$C$17)*'Poultry Litter Tool'!$F$23)+('Poultry Litter Tool'!$F$24*0.1)</f>
        <v>39.850205024029187</v>
      </c>
    </row>
    <row r="52" spans="3:7" x14ac:dyDescent="0.25">
      <c r="C52" s="76">
        <v>0.46</v>
      </c>
      <c r="D52" s="42">
        <v>48</v>
      </c>
      <c r="E52" s="42">
        <v>54</v>
      </c>
      <c r="F52" s="42">
        <v>47</v>
      </c>
      <c r="G52" s="77">
        <f>(D52*'Poultry Litter Tool'!$F$21*$J$2)+(MIN('Probablity Calc'!E52*$J$3,'Poultry Litter Tool'!$C$14)*'Poultry Litter Tool'!$F$22)+(MIN('Probablity Calc'!F52*$J$4,'Poultry Litter Tool'!$C$17)*'Poultry Litter Tool'!$F$23)+('Poultry Litter Tool'!$F$24*0.1)</f>
        <v>39.850205024029187</v>
      </c>
    </row>
    <row r="53" spans="3:7" x14ac:dyDescent="0.25">
      <c r="C53" s="76">
        <v>0.47</v>
      </c>
      <c r="D53" s="42">
        <v>48</v>
      </c>
      <c r="E53" s="42">
        <v>55</v>
      </c>
      <c r="F53" s="42">
        <v>48</v>
      </c>
      <c r="G53" s="77">
        <f>(D53*'Poultry Litter Tool'!$F$21*$J$2)+(MIN('Probablity Calc'!E53*$J$3,'Poultry Litter Tool'!$C$14)*'Poultry Litter Tool'!$F$22)+(MIN('Probablity Calc'!F53*$J$4,'Poultry Litter Tool'!$C$17)*'Poultry Litter Tool'!$F$23)+('Poultry Litter Tool'!$F$24*0.1)</f>
        <v>40.330324746776512</v>
      </c>
    </row>
    <row r="54" spans="3:7" x14ac:dyDescent="0.25">
      <c r="C54" s="76">
        <v>0.48</v>
      </c>
      <c r="D54" s="42">
        <v>49</v>
      </c>
      <c r="E54" s="42">
        <v>55</v>
      </c>
      <c r="F54" s="42">
        <v>48</v>
      </c>
      <c r="G54" s="77">
        <f>(D54*'Poultry Litter Tool'!$F$21*$J$2)+(MIN('Probablity Calc'!E54*$J$3,'Poultry Litter Tool'!$C$14)*'Poultry Litter Tool'!$F$22)+(MIN('Probablity Calc'!F54*$J$4,'Poultry Litter Tool'!$C$17)*'Poultry Litter Tool'!$F$23)+('Poultry Litter Tool'!$F$24*0.1)</f>
        <v>40.63684648590695</v>
      </c>
    </row>
    <row r="55" spans="3:7" x14ac:dyDescent="0.25">
      <c r="C55" s="76">
        <v>0.49</v>
      </c>
      <c r="D55" s="42">
        <v>49</v>
      </c>
      <c r="E55" s="42">
        <v>55</v>
      </c>
      <c r="F55" s="42">
        <v>49</v>
      </c>
      <c r="G55" s="77">
        <f>(D55*'Poultry Litter Tool'!$F$21*$J$2)+(MIN('Probablity Calc'!E55*$J$3,'Poultry Litter Tool'!$C$14)*'Poultry Litter Tool'!$F$22)+(MIN('Probablity Calc'!F55*$J$4,'Poultry Litter Tool'!$C$17)*'Poultry Litter Tool'!$F$23)+('Poultry Litter Tool'!$F$24*0.1)</f>
        <v>40.920179819240282</v>
      </c>
    </row>
    <row r="56" spans="3:7" x14ac:dyDescent="0.25">
      <c r="C56" s="76">
        <v>0.5</v>
      </c>
      <c r="D56" s="42">
        <v>49</v>
      </c>
      <c r="E56" s="42">
        <v>56</v>
      </c>
      <c r="F56" s="42">
        <v>49</v>
      </c>
      <c r="G56" s="77">
        <f>(D56*'Poultry Litter Tool'!$F$21*$J$2)+(MIN('Probablity Calc'!E56*$J$3,'Poultry Litter Tool'!$C$14)*'Poultry Litter Tool'!$F$22)+(MIN('Probablity Calc'!F56*$J$4,'Poultry Litter Tool'!$C$17)*'Poultry Litter Tool'!$F$23)+('Poultry Litter Tool'!$F$24*0.1)</f>
        <v>41.116966208654269</v>
      </c>
    </row>
    <row r="57" spans="3:7" x14ac:dyDescent="0.25">
      <c r="C57" s="76">
        <v>0.51</v>
      </c>
      <c r="D57" s="42">
        <v>50</v>
      </c>
      <c r="E57" s="42">
        <v>56</v>
      </c>
      <c r="F57" s="42">
        <v>49</v>
      </c>
      <c r="G57" s="77">
        <f>(D57*'Poultry Litter Tool'!$F$21*$J$2)+(MIN('Probablity Calc'!E57*$J$3,'Poultry Litter Tool'!$C$14)*'Poultry Litter Tool'!$F$22)+(MIN('Probablity Calc'!F57*$J$4,'Poultry Litter Tool'!$C$17)*'Poultry Litter Tool'!$F$23)+('Poultry Litter Tool'!$F$24*0.1)</f>
        <v>41.423487947784707</v>
      </c>
    </row>
    <row r="58" spans="3:7" x14ac:dyDescent="0.25">
      <c r="C58" s="76">
        <v>0.52</v>
      </c>
      <c r="D58" s="42">
        <v>50</v>
      </c>
      <c r="E58" s="42">
        <v>57</v>
      </c>
      <c r="F58" s="42">
        <v>50</v>
      </c>
      <c r="G58" s="77">
        <f>(D58*'Poultry Litter Tool'!$F$21*$J$2)+(MIN('Probablity Calc'!E58*$J$3,'Poultry Litter Tool'!$C$14)*'Poultry Litter Tool'!$F$22)+(MIN('Probablity Calc'!F58*$J$4,'Poultry Litter Tool'!$C$17)*'Poultry Litter Tool'!$F$23)+('Poultry Litter Tool'!$F$24*0.1)</f>
        <v>41.903607670532026</v>
      </c>
    </row>
    <row r="59" spans="3:7" x14ac:dyDescent="0.25">
      <c r="C59" s="76">
        <v>0.53</v>
      </c>
      <c r="D59" s="42">
        <v>51</v>
      </c>
      <c r="E59" s="42">
        <v>57</v>
      </c>
      <c r="F59" s="42">
        <v>50</v>
      </c>
      <c r="G59" s="77">
        <f>(D59*'Poultry Litter Tool'!$F$21*$J$2)+(MIN('Probablity Calc'!E59*$J$3,'Poultry Litter Tool'!$C$14)*'Poultry Litter Tool'!$F$22)+(MIN('Probablity Calc'!F59*$J$4,'Poultry Litter Tool'!$C$17)*'Poultry Litter Tool'!$F$23)+('Poultry Litter Tool'!$F$24*0.1)</f>
        <v>42.210129409662457</v>
      </c>
    </row>
    <row r="60" spans="3:7" x14ac:dyDescent="0.25">
      <c r="C60" s="76">
        <v>0.54</v>
      </c>
      <c r="D60" s="42">
        <v>51</v>
      </c>
      <c r="E60" s="42">
        <v>57</v>
      </c>
      <c r="F60" s="42">
        <v>50</v>
      </c>
      <c r="G60" s="77">
        <f>(D60*'Poultry Litter Tool'!$F$21*$J$2)+(MIN('Probablity Calc'!E60*$J$3,'Poultry Litter Tool'!$C$14)*'Poultry Litter Tool'!$F$22)+(MIN('Probablity Calc'!F60*$J$4,'Poultry Litter Tool'!$C$17)*'Poultry Litter Tool'!$F$23)+('Poultry Litter Tool'!$F$24*0.1)</f>
        <v>42.210129409662457</v>
      </c>
    </row>
    <row r="61" spans="3:7" x14ac:dyDescent="0.25">
      <c r="C61" s="76">
        <v>0.55000000000000004</v>
      </c>
      <c r="D61" s="42">
        <v>51</v>
      </c>
      <c r="E61" s="42">
        <v>58</v>
      </c>
      <c r="F61" s="42">
        <v>51</v>
      </c>
      <c r="G61" s="77">
        <f>(D61*'Poultry Litter Tool'!$F$21*$J$2)+(MIN('Probablity Calc'!E61*$J$3,'Poultry Litter Tool'!$C$14)*'Poultry Litter Tool'!$F$22)+(MIN('Probablity Calc'!F61*$J$4,'Poultry Litter Tool'!$C$17)*'Poultry Litter Tool'!$F$23)+('Poultry Litter Tool'!$F$24*0.1)</f>
        <v>42.690249132409782</v>
      </c>
    </row>
    <row r="62" spans="3:7" x14ac:dyDescent="0.25">
      <c r="C62" s="76">
        <v>0.56000000000000005</v>
      </c>
      <c r="D62" s="42">
        <v>51</v>
      </c>
      <c r="E62" s="42">
        <v>58</v>
      </c>
      <c r="F62" s="42">
        <v>51</v>
      </c>
      <c r="G62" s="77">
        <f>(D62*'Poultry Litter Tool'!$F$21*$J$2)+(MIN('Probablity Calc'!E62*$J$3,'Poultry Litter Tool'!$C$14)*'Poultry Litter Tool'!$F$22)+(MIN('Probablity Calc'!F62*$J$4,'Poultry Litter Tool'!$C$17)*'Poultry Litter Tool'!$F$23)+('Poultry Litter Tool'!$F$24*0.1)</f>
        <v>42.690249132409782</v>
      </c>
    </row>
    <row r="63" spans="3:7" x14ac:dyDescent="0.25">
      <c r="C63" s="76">
        <v>0.56999999999999995</v>
      </c>
      <c r="D63" s="42">
        <v>52</v>
      </c>
      <c r="E63" s="42">
        <v>59</v>
      </c>
      <c r="F63" s="42">
        <v>51</v>
      </c>
      <c r="G63" s="77">
        <f>(D63*'Poultry Litter Tool'!$F$21*$J$2)+(MIN('Probablity Calc'!E63*$J$3,'Poultry Litter Tool'!$C$14)*'Poultry Litter Tool'!$F$22)+(MIN('Probablity Calc'!F63*$J$4,'Poultry Litter Tool'!$C$17)*'Poultry Litter Tool'!$F$23)+('Poultry Litter Tool'!$F$24*0.1)</f>
        <v>43.193557260954208</v>
      </c>
    </row>
    <row r="64" spans="3:7" x14ac:dyDescent="0.25">
      <c r="C64" s="76">
        <v>0.57999999999999996</v>
      </c>
      <c r="D64" s="42">
        <v>52</v>
      </c>
      <c r="E64" s="42">
        <v>59</v>
      </c>
      <c r="F64" s="42">
        <v>51</v>
      </c>
      <c r="G64" s="77">
        <f>(D64*'Poultry Litter Tool'!$F$21*$J$2)+(MIN('Probablity Calc'!E64*$J$3,'Poultry Litter Tool'!$C$14)*'Poultry Litter Tool'!$F$22)+(MIN('Probablity Calc'!F64*$J$4,'Poultry Litter Tool'!$C$17)*'Poultry Litter Tool'!$F$23)+('Poultry Litter Tool'!$F$24*0.1)</f>
        <v>43.193557260954208</v>
      </c>
    </row>
    <row r="65" spans="3:7" x14ac:dyDescent="0.25">
      <c r="C65" s="76">
        <v>0.59</v>
      </c>
      <c r="D65" s="42">
        <v>52</v>
      </c>
      <c r="E65" s="42">
        <v>59</v>
      </c>
      <c r="F65" s="42">
        <v>51</v>
      </c>
      <c r="G65" s="77">
        <f>(D65*'Poultry Litter Tool'!$F$21*$J$2)+(MIN('Probablity Calc'!E65*$J$3,'Poultry Litter Tool'!$C$14)*'Poultry Litter Tool'!$F$22)+(MIN('Probablity Calc'!F65*$J$4,'Poultry Litter Tool'!$C$17)*'Poultry Litter Tool'!$F$23)+('Poultry Litter Tool'!$F$24*0.1)</f>
        <v>43.193557260954208</v>
      </c>
    </row>
    <row r="66" spans="3:7" x14ac:dyDescent="0.25">
      <c r="C66" s="76">
        <v>0.6</v>
      </c>
      <c r="D66" s="42">
        <v>53</v>
      </c>
      <c r="E66" s="42">
        <v>59</v>
      </c>
      <c r="F66" s="42">
        <v>51</v>
      </c>
      <c r="G66" s="77">
        <f>(D66*'Poultry Litter Tool'!$F$21*$J$2)+(MIN('Probablity Calc'!E66*$J$3,'Poultry Litter Tool'!$C$14)*'Poultry Litter Tool'!$F$22)+(MIN('Probablity Calc'!F66*$J$4,'Poultry Litter Tool'!$C$17)*'Poultry Litter Tool'!$F$23)+('Poultry Litter Tool'!$F$24*0.1)</f>
        <v>43.500079000084646</v>
      </c>
    </row>
    <row r="67" spans="3:7" x14ac:dyDescent="0.25">
      <c r="C67" s="76">
        <v>0.61</v>
      </c>
      <c r="D67" s="42">
        <v>53</v>
      </c>
      <c r="E67" s="42">
        <v>60</v>
      </c>
      <c r="F67" s="42">
        <v>51</v>
      </c>
      <c r="G67" s="77">
        <f>(D67*'Poultry Litter Tool'!$F$21*$J$2)+(MIN('Probablity Calc'!E67*$J$3,'Poultry Litter Tool'!$C$14)*'Poultry Litter Tool'!$F$22)+(MIN('Probablity Calc'!F67*$J$4,'Poultry Litter Tool'!$C$17)*'Poultry Litter Tool'!$F$23)+('Poultry Litter Tool'!$F$24*0.1)</f>
        <v>43.696865389498633</v>
      </c>
    </row>
    <row r="68" spans="3:7" x14ac:dyDescent="0.25">
      <c r="C68" s="76">
        <v>0.62</v>
      </c>
      <c r="D68" s="42">
        <v>53</v>
      </c>
      <c r="E68" s="42">
        <v>60</v>
      </c>
      <c r="F68" s="42">
        <v>52</v>
      </c>
      <c r="G68" s="77">
        <f>(D68*'Poultry Litter Tool'!$F$21*$J$2)+(MIN('Probablity Calc'!E68*$J$3,'Poultry Litter Tool'!$C$14)*'Poultry Litter Tool'!$F$22)+(MIN('Probablity Calc'!F68*$J$4,'Poultry Litter Tool'!$C$17)*'Poultry Litter Tool'!$F$23)+('Poultry Litter Tool'!$F$24*0.1)</f>
        <v>43.980198722831965</v>
      </c>
    </row>
    <row r="69" spans="3:7" x14ac:dyDescent="0.25">
      <c r="C69" s="76">
        <v>0.63</v>
      </c>
      <c r="D69" s="42">
        <v>53</v>
      </c>
      <c r="E69" s="42">
        <v>60</v>
      </c>
      <c r="F69" s="42">
        <v>52</v>
      </c>
      <c r="G69" s="77">
        <f>(D69*'Poultry Litter Tool'!$F$21*$J$2)+(MIN('Probablity Calc'!E69*$J$3,'Poultry Litter Tool'!$C$14)*'Poultry Litter Tool'!$F$22)+(MIN('Probablity Calc'!F69*$J$4,'Poultry Litter Tool'!$C$17)*'Poultry Litter Tool'!$F$23)+('Poultry Litter Tool'!$F$24*0.1)</f>
        <v>43.980198722831965</v>
      </c>
    </row>
    <row r="70" spans="3:7" x14ac:dyDescent="0.25">
      <c r="C70" s="76">
        <v>0.64</v>
      </c>
      <c r="D70" s="42">
        <v>54</v>
      </c>
      <c r="E70" s="42">
        <v>61</v>
      </c>
      <c r="F70" s="42">
        <v>52</v>
      </c>
      <c r="G70" s="77">
        <f>(D70*'Poultry Litter Tool'!$F$21*$J$2)+(MIN('Probablity Calc'!E70*$J$3,'Poultry Litter Tool'!$C$14)*'Poultry Litter Tool'!$F$22)+(MIN('Probablity Calc'!F70*$J$4,'Poultry Litter Tool'!$C$17)*'Poultry Litter Tool'!$F$23)+('Poultry Litter Tool'!$F$24*0.1)</f>
        <v>44.48350685137639</v>
      </c>
    </row>
    <row r="71" spans="3:7" x14ac:dyDescent="0.25">
      <c r="C71" s="76">
        <v>0.65</v>
      </c>
      <c r="D71" s="42">
        <v>54</v>
      </c>
      <c r="E71" s="42">
        <v>61</v>
      </c>
      <c r="F71" s="42">
        <v>52</v>
      </c>
      <c r="G71" s="77">
        <f>(D71*'Poultry Litter Tool'!$F$21*$J$2)+(MIN('Probablity Calc'!E71*$J$3,'Poultry Litter Tool'!$C$14)*'Poultry Litter Tool'!$F$22)+(MIN('Probablity Calc'!F71*$J$4,'Poultry Litter Tool'!$C$17)*'Poultry Litter Tool'!$F$23)+('Poultry Litter Tool'!$F$24*0.1)</f>
        <v>44.48350685137639</v>
      </c>
    </row>
    <row r="72" spans="3:7" x14ac:dyDescent="0.25">
      <c r="C72" s="76">
        <v>0.66</v>
      </c>
      <c r="D72" s="42">
        <v>54</v>
      </c>
      <c r="E72" s="42">
        <v>61</v>
      </c>
      <c r="F72" s="42">
        <v>53</v>
      </c>
      <c r="G72" s="77">
        <f>(D72*'Poultry Litter Tool'!$F$21*$J$2)+(MIN('Probablity Calc'!E72*$J$3,'Poultry Litter Tool'!$C$14)*'Poultry Litter Tool'!$F$22)+(MIN('Probablity Calc'!F72*$J$4,'Poultry Litter Tool'!$C$17)*'Poultry Litter Tool'!$F$23)+('Poultry Litter Tool'!$F$24*0.1)</f>
        <v>44.766840184709721</v>
      </c>
    </row>
    <row r="73" spans="3:7" x14ac:dyDescent="0.25">
      <c r="C73" s="76">
        <v>0.67</v>
      </c>
      <c r="D73" s="42">
        <v>54</v>
      </c>
      <c r="E73" s="42">
        <v>62</v>
      </c>
      <c r="F73" s="42">
        <v>53</v>
      </c>
      <c r="G73" s="77">
        <f>(D73*'Poultry Litter Tool'!$F$21*$J$2)+(MIN('Probablity Calc'!E73*$J$3,'Poultry Litter Tool'!$C$14)*'Poultry Litter Tool'!$F$22)+(MIN('Probablity Calc'!F73*$J$4,'Poultry Litter Tool'!$C$17)*'Poultry Litter Tool'!$F$23)+('Poultry Litter Tool'!$F$24*0.1)</f>
        <v>44.963626574123708</v>
      </c>
    </row>
    <row r="74" spans="3:7" x14ac:dyDescent="0.25">
      <c r="C74" s="76">
        <v>0.68</v>
      </c>
      <c r="D74" s="42">
        <v>55</v>
      </c>
      <c r="E74" s="42">
        <v>62</v>
      </c>
      <c r="F74" s="42">
        <v>53</v>
      </c>
      <c r="G74" s="77">
        <f>(D74*'Poultry Litter Tool'!$F$21*$J$2)+(MIN('Probablity Calc'!E74*$J$3,'Poultry Litter Tool'!$C$14)*'Poultry Litter Tool'!$F$22)+(MIN('Probablity Calc'!F74*$J$4,'Poultry Litter Tool'!$C$17)*'Poultry Litter Tool'!$F$23)+('Poultry Litter Tool'!$F$24*0.1)</f>
        <v>45.270148313254147</v>
      </c>
    </row>
    <row r="75" spans="3:7" x14ac:dyDescent="0.25">
      <c r="C75" s="76">
        <v>0.69</v>
      </c>
      <c r="D75" s="42">
        <v>55</v>
      </c>
      <c r="E75" s="42">
        <v>63</v>
      </c>
      <c r="F75" s="42">
        <v>53</v>
      </c>
      <c r="G75" s="77">
        <f>(D75*'Poultry Litter Tool'!$F$21*$J$2)+(MIN('Probablity Calc'!E75*$J$3,'Poultry Litter Tool'!$C$14)*'Poultry Litter Tool'!$F$22)+(MIN('Probablity Calc'!F75*$J$4,'Poultry Litter Tool'!$C$17)*'Poultry Litter Tool'!$F$23)+('Poultry Litter Tool'!$F$24*0.1)</f>
        <v>45.466934702668134</v>
      </c>
    </row>
    <row r="76" spans="3:7" x14ac:dyDescent="0.25">
      <c r="C76" s="76">
        <v>0.7</v>
      </c>
      <c r="D76" s="42">
        <v>55</v>
      </c>
      <c r="E76" s="42">
        <v>63</v>
      </c>
      <c r="F76" s="42">
        <v>54</v>
      </c>
      <c r="G76" s="77">
        <f>(D76*'Poultry Litter Tool'!$F$21*$J$2)+(MIN('Probablity Calc'!E76*$J$3,'Poultry Litter Tool'!$C$14)*'Poultry Litter Tool'!$F$22)+(MIN('Probablity Calc'!F76*$J$4,'Poultry Litter Tool'!$C$17)*'Poultry Litter Tool'!$F$23)+('Poultry Litter Tool'!$F$24*0.1)</f>
        <v>45.750268036001465</v>
      </c>
    </row>
    <row r="77" spans="3:7" x14ac:dyDescent="0.25">
      <c r="C77" s="76">
        <v>0.71</v>
      </c>
      <c r="D77" s="42">
        <v>56</v>
      </c>
      <c r="E77" s="42">
        <v>63</v>
      </c>
      <c r="F77" s="42">
        <v>54</v>
      </c>
      <c r="G77" s="77">
        <f>(D77*'Poultry Litter Tool'!$F$21*$J$2)+(MIN('Probablity Calc'!E77*$J$3,'Poultry Litter Tool'!$C$14)*'Poultry Litter Tool'!$F$22)+(MIN('Probablity Calc'!F77*$J$4,'Poultry Litter Tool'!$C$17)*'Poultry Litter Tool'!$F$23)+('Poultry Litter Tool'!$F$24*0.1)</f>
        <v>46.056789775131904</v>
      </c>
    </row>
    <row r="78" spans="3:7" x14ac:dyDescent="0.25">
      <c r="C78" s="76">
        <v>0.72</v>
      </c>
      <c r="D78" s="42">
        <v>56</v>
      </c>
      <c r="E78" s="42">
        <v>64</v>
      </c>
      <c r="F78" s="42">
        <v>54</v>
      </c>
      <c r="G78" s="77">
        <f>(D78*'Poultry Litter Tool'!$F$21*$J$2)+(MIN('Probablity Calc'!E78*$J$3,'Poultry Litter Tool'!$C$14)*'Poultry Litter Tool'!$F$22)+(MIN('Probablity Calc'!F78*$J$4,'Poultry Litter Tool'!$C$17)*'Poultry Litter Tool'!$F$23)+('Poultry Litter Tool'!$F$24*0.1)</f>
        <v>46.25357616454589</v>
      </c>
    </row>
    <row r="79" spans="3:7" x14ac:dyDescent="0.25">
      <c r="C79" s="76">
        <v>0.73</v>
      </c>
      <c r="D79" s="42">
        <v>56</v>
      </c>
      <c r="E79" s="42">
        <v>64</v>
      </c>
      <c r="F79" s="42">
        <v>55</v>
      </c>
      <c r="G79" s="77">
        <f>(D79*'Poultry Litter Tool'!$F$21*$J$2)+(MIN('Probablity Calc'!E79*$J$3,'Poultry Litter Tool'!$C$14)*'Poultry Litter Tool'!$F$22)+(MIN('Probablity Calc'!F79*$J$4,'Poultry Litter Tool'!$C$17)*'Poultry Litter Tool'!$F$23)+('Poultry Litter Tool'!$F$24*0.1)</f>
        <v>46.536909497879229</v>
      </c>
    </row>
    <row r="80" spans="3:7" x14ac:dyDescent="0.25">
      <c r="C80" s="76">
        <v>0.74</v>
      </c>
      <c r="D80" s="42">
        <v>56</v>
      </c>
      <c r="E80" s="42">
        <v>65</v>
      </c>
      <c r="F80" s="42">
        <v>55</v>
      </c>
      <c r="G80" s="77">
        <f>(D80*'Poultry Litter Tool'!$F$21*$J$2)+(MIN('Probablity Calc'!E80*$J$3,'Poultry Litter Tool'!$C$14)*'Poultry Litter Tool'!$F$22)+(MIN('Probablity Calc'!F80*$J$4,'Poultry Litter Tool'!$C$17)*'Poultry Litter Tool'!$F$23)+('Poultry Litter Tool'!$F$24*0.1)</f>
        <v>46.733695887293216</v>
      </c>
    </row>
    <row r="81" spans="3:7" x14ac:dyDescent="0.25">
      <c r="C81" s="76">
        <v>0.75</v>
      </c>
      <c r="D81" s="42">
        <v>57</v>
      </c>
      <c r="E81" s="42">
        <v>65</v>
      </c>
      <c r="F81" s="42">
        <v>55</v>
      </c>
      <c r="G81" s="77">
        <f>(D81*'Poultry Litter Tool'!$F$21*$J$2)+(MIN('Probablity Calc'!E81*$J$3,'Poultry Litter Tool'!$C$14)*'Poultry Litter Tool'!$F$22)+(MIN('Probablity Calc'!F81*$J$4,'Poultry Litter Tool'!$C$17)*'Poultry Litter Tool'!$F$23)+('Poultry Litter Tool'!$F$24*0.1)</f>
        <v>47.040217626423647</v>
      </c>
    </row>
    <row r="82" spans="3:7" x14ac:dyDescent="0.25">
      <c r="C82" s="76">
        <v>0.76</v>
      </c>
      <c r="D82" s="42">
        <v>57</v>
      </c>
      <c r="E82" s="42">
        <v>65</v>
      </c>
      <c r="F82" s="42">
        <v>55</v>
      </c>
      <c r="G82" s="77">
        <f>(D82*'Poultry Litter Tool'!$F$21*$J$2)+(MIN('Probablity Calc'!E82*$J$3,'Poultry Litter Tool'!$C$14)*'Poultry Litter Tool'!$F$22)+(MIN('Probablity Calc'!F82*$J$4,'Poultry Litter Tool'!$C$17)*'Poultry Litter Tool'!$F$23)+('Poultry Litter Tool'!$F$24*0.1)</f>
        <v>47.040217626423647</v>
      </c>
    </row>
    <row r="83" spans="3:7" x14ac:dyDescent="0.25">
      <c r="C83" s="76">
        <v>0.77</v>
      </c>
      <c r="D83" s="42">
        <v>58</v>
      </c>
      <c r="E83" s="42">
        <v>66</v>
      </c>
      <c r="F83" s="42">
        <v>56</v>
      </c>
      <c r="G83" s="77">
        <f>(D83*'Poultry Litter Tool'!$F$21*$J$2)+(MIN('Probablity Calc'!E83*$J$3,'Poultry Litter Tool'!$C$14)*'Poultry Litter Tool'!$F$22)+(MIN('Probablity Calc'!F83*$J$4,'Poultry Litter Tool'!$C$17)*'Poultry Litter Tool'!$F$23)+('Poultry Litter Tool'!$F$24*0.1)</f>
        <v>47.826859088301411</v>
      </c>
    </row>
    <row r="84" spans="3:7" x14ac:dyDescent="0.25">
      <c r="C84" s="76">
        <v>0.78</v>
      </c>
      <c r="D84" s="42">
        <v>58</v>
      </c>
      <c r="E84" s="42">
        <v>66</v>
      </c>
      <c r="F84" s="42">
        <v>56</v>
      </c>
      <c r="G84" s="77">
        <f>(D84*'Poultry Litter Tool'!$F$21*$J$2)+(MIN('Probablity Calc'!E84*$J$3,'Poultry Litter Tool'!$C$14)*'Poultry Litter Tool'!$F$22)+(MIN('Probablity Calc'!F84*$J$4,'Poultry Litter Tool'!$C$17)*'Poultry Litter Tool'!$F$23)+('Poultry Litter Tool'!$F$24*0.1)</f>
        <v>47.826859088301411</v>
      </c>
    </row>
    <row r="85" spans="3:7" x14ac:dyDescent="0.25">
      <c r="C85" s="76">
        <v>0.79</v>
      </c>
      <c r="D85" s="42">
        <v>59</v>
      </c>
      <c r="E85" s="42">
        <v>67</v>
      </c>
      <c r="F85" s="42">
        <v>56</v>
      </c>
      <c r="G85" s="77">
        <f>(D85*'Poultry Litter Tool'!$F$21*$J$2)+(MIN('Probablity Calc'!E85*$J$3,'Poultry Litter Tool'!$C$14)*'Poultry Litter Tool'!$F$22)+(MIN('Probablity Calc'!F85*$J$4,'Poultry Litter Tool'!$C$17)*'Poultry Litter Tool'!$F$23)+('Poultry Litter Tool'!$F$24*0.1)</f>
        <v>48.33016721684583</v>
      </c>
    </row>
    <row r="86" spans="3:7" x14ac:dyDescent="0.25">
      <c r="C86" s="76">
        <v>0.8</v>
      </c>
      <c r="D86" s="42">
        <v>60</v>
      </c>
      <c r="E86" s="42">
        <v>67</v>
      </c>
      <c r="F86" s="42">
        <v>56</v>
      </c>
      <c r="G86" s="77">
        <f>(D86*'Poultry Litter Tool'!$F$21*$J$2)+(MIN('Probablity Calc'!E86*$J$3,'Poultry Litter Tool'!$C$14)*'Poultry Litter Tool'!$F$22)+(MIN('Probablity Calc'!F86*$J$4,'Poultry Litter Tool'!$C$17)*'Poultry Litter Tool'!$F$23)+('Poultry Litter Tool'!$F$24*0.1)</f>
        <v>48.636688955976261</v>
      </c>
    </row>
    <row r="87" spans="3:7" x14ac:dyDescent="0.25">
      <c r="C87" s="76">
        <v>0.81</v>
      </c>
      <c r="D87" s="42">
        <v>60</v>
      </c>
      <c r="E87" s="42">
        <v>67.780000000000086</v>
      </c>
      <c r="F87" s="42">
        <v>57</v>
      </c>
      <c r="G87" s="77">
        <f>(D87*'Poultry Litter Tool'!$F$21*$J$2)+(MIN('Probablity Calc'!E87*$J$3,'Poultry Litter Tool'!$C$14)*'Poultry Litter Tool'!$F$22)+(MIN('Probablity Calc'!F87*$J$4,'Poultry Litter Tool'!$C$17)*'Poultry Litter Tool'!$F$23)+('Poultry Litter Tool'!$F$24*0.1)</f>
        <v>49.073515673052519</v>
      </c>
    </row>
    <row r="88" spans="3:7" x14ac:dyDescent="0.25">
      <c r="C88" s="76">
        <v>0.82</v>
      </c>
      <c r="D88" s="42">
        <v>60.159999999999968</v>
      </c>
      <c r="E88" s="42">
        <v>68</v>
      </c>
      <c r="F88" s="42">
        <v>57</v>
      </c>
      <c r="G88" s="77">
        <f>(D88*'Poultry Litter Tool'!$F$21*$J$2)+(MIN('Probablity Calc'!E88*$J$3,'Poultry Litter Tool'!$C$14)*'Poultry Litter Tool'!$F$22)+(MIN('Probablity Calc'!F88*$J$4,'Poultry Litter Tool'!$C$17)*'Poultry Litter Tool'!$F$23)+('Poultry Litter Tool'!$F$24*0.1)</f>
        <v>49.165852156984442</v>
      </c>
    </row>
    <row r="89" spans="3:7" x14ac:dyDescent="0.25">
      <c r="C89" s="76">
        <v>0.83</v>
      </c>
      <c r="D89" s="42">
        <v>61</v>
      </c>
      <c r="E89" s="42">
        <v>69</v>
      </c>
      <c r="F89" s="42">
        <v>57</v>
      </c>
      <c r="G89" s="77">
        <f>(D89*'Poultry Litter Tool'!$F$21*$J$2)+(MIN('Probablity Calc'!E89*$J$3,'Poultry Litter Tool'!$C$14)*'Poultry Litter Tool'!$F$22)+(MIN('Probablity Calc'!F89*$J$4,'Poultry Litter Tool'!$C$17)*'Poultry Litter Tool'!$F$23)+('Poultry Litter Tool'!$F$24*0.1)</f>
        <v>49.620116807268005</v>
      </c>
    </row>
    <row r="90" spans="3:7" x14ac:dyDescent="0.25">
      <c r="C90" s="76">
        <v>0.84</v>
      </c>
      <c r="D90" s="42">
        <v>62</v>
      </c>
      <c r="E90" s="42">
        <v>69</v>
      </c>
      <c r="F90" s="42">
        <v>58</v>
      </c>
      <c r="G90" s="77">
        <f>(D90*'Poultry Litter Tool'!$F$21*$J$2)+(MIN('Probablity Calc'!E90*$J$3,'Poultry Litter Tool'!$C$14)*'Poultry Litter Tool'!$F$22)+(MIN('Probablity Calc'!F90*$J$4,'Poultry Litter Tool'!$C$17)*'Poultry Litter Tool'!$F$23)+('Poultry Litter Tool'!$F$24*0.1)</f>
        <v>50.209971879731775</v>
      </c>
    </row>
    <row r="91" spans="3:7" x14ac:dyDescent="0.25">
      <c r="C91" s="76">
        <v>0.85</v>
      </c>
      <c r="D91" s="42">
        <v>63</v>
      </c>
      <c r="E91" s="42">
        <v>70</v>
      </c>
      <c r="F91" s="42">
        <v>58</v>
      </c>
      <c r="G91" s="77">
        <f>(D91*'Poultry Litter Tool'!$F$21*$J$2)+(MIN('Probablity Calc'!E91*$J$3,'Poultry Litter Tool'!$C$14)*'Poultry Litter Tool'!$F$22)+(MIN('Probablity Calc'!F91*$J$4,'Poultry Litter Tool'!$C$17)*'Poultry Litter Tool'!$F$23)+('Poultry Litter Tool'!$F$24*0.1)</f>
        <v>50.713280008276193</v>
      </c>
    </row>
    <row r="92" spans="3:7" x14ac:dyDescent="0.25">
      <c r="C92" s="76">
        <v>0.86</v>
      </c>
      <c r="D92" s="42">
        <v>64</v>
      </c>
      <c r="E92" s="42">
        <v>71</v>
      </c>
      <c r="F92" s="42">
        <v>59</v>
      </c>
      <c r="G92" s="77">
        <f>(D92*'Poultry Litter Tool'!$F$21*$J$2)+(MIN('Probablity Calc'!E92*$J$3,'Poultry Litter Tool'!$C$14)*'Poultry Litter Tool'!$F$22)+(MIN('Probablity Calc'!F92*$J$4,'Poultry Litter Tool'!$C$17)*'Poultry Litter Tool'!$F$23)+('Poultry Litter Tool'!$F$24*0.1)</f>
        <v>51.499921470153957</v>
      </c>
    </row>
    <row r="93" spans="3:7" x14ac:dyDescent="0.25">
      <c r="C93" s="76">
        <v>0.87</v>
      </c>
      <c r="D93" s="42">
        <v>65</v>
      </c>
      <c r="E93" s="42">
        <v>71</v>
      </c>
      <c r="F93" s="42">
        <v>59</v>
      </c>
      <c r="G93" s="77">
        <f>(D93*'Poultry Litter Tool'!$F$21*$J$2)+(MIN('Probablity Calc'!E93*$J$3,'Poultry Litter Tool'!$C$14)*'Poultry Litter Tool'!$F$22)+(MIN('Probablity Calc'!F93*$J$4,'Poultry Litter Tool'!$C$17)*'Poultry Litter Tool'!$F$23)+('Poultry Litter Tool'!$F$24*0.1)</f>
        <v>51.806443209284389</v>
      </c>
    </row>
    <row r="94" spans="3:7" x14ac:dyDescent="0.25">
      <c r="C94" s="76">
        <v>0.88</v>
      </c>
      <c r="D94" s="42">
        <v>66.440000000000055</v>
      </c>
      <c r="E94" s="42">
        <v>72</v>
      </c>
      <c r="F94" s="42">
        <v>59</v>
      </c>
      <c r="G94" s="77">
        <f>(D94*'Poultry Litter Tool'!$F$21*$J$2)+(MIN('Probablity Calc'!E94*$J$3,'Poultry Litter Tool'!$C$14)*'Poultry Litter Tool'!$F$22)+(MIN('Probablity Calc'!F94*$J$4,'Poultry Litter Tool'!$C$17)*'Poultry Litter Tool'!$F$23)+('Poultry Litter Tool'!$F$24*0.1)</f>
        <v>52.444620903046221</v>
      </c>
    </row>
    <row r="95" spans="3:7" x14ac:dyDescent="0.25">
      <c r="C95" s="76">
        <v>0.89</v>
      </c>
      <c r="D95" s="42">
        <v>68</v>
      </c>
      <c r="E95" s="42">
        <v>73</v>
      </c>
      <c r="F95" s="42">
        <v>60</v>
      </c>
      <c r="G95" s="77">
        <f>(D95*'Poultry Litter Tool'!$F$21*$J$2)+(MIN('Probablity Calc'!E95*$J$3,'Poultry Litter Tool'!$C$14)*'Poultry Litter Tool'!$F$22)+(MIN('Probablity Calc'!F95*$J$4,'Poultry Litter Tool'!$C$17)*'Poultry Litter Tool'!$F$23)+('Poultry Litter Tool'!$F$24*0.1)</f>
        <v>53.40291453883701</v>
      </c>
    </row>
    <row r="96" spans="3:7" x14ac:dyDescent="0.25">
      <c r="C96" s="76">
        <v>0.9</v>
      </c>
      <c r="D96" s="42">
        <v>70</v>
      </c>
      <c r="E96" s="42">
        <v>74</v>
      </c>
      <c r="F96" s="42">
        <v>60.200000000000045</v>
      </c>
      <c r="G96" s="77">
        <f>(D96*'Poultry Litter Tool'!$F$21*$J$2)+(MIN('Probablity Calc'!E96*$J$3,'Poultry Litter Tool'!$C$14)*'Poultry Litter Tool'!$F$22)+(MIN('Probablity Calc'!F96*$J$4,'Poultry Litter Tool'!$C$17)*'Poultry Litter Tool'!$F$23)+('Poultry Litter Tool'!$F$24*0.1)</f>
        <v>54.269411073178546</v>
      </c>
    </row>
    <row r="97" spans="3:7" x14ac:dyDescent="0.25">
      <c r="C97" s="76">
        <v>0.91</v>
      </c>
      <c r="D97" s="42">
        <v>72</v>
      </c>
      <c r="E97" s="42">
        <v>74.580000000000041</v>
      </c>
      <c r="F97" s="42">
        <v>61</v>
      </c>
      <c r="G97" s="77">
        <f>(D97*'Poultry Litter Tool'!$F$21*$J$2)+(MIN('Probablity Calc'!E97*$J$3,'Poultry Litter Tool'!$C$14)*'Poultry Litter Tool'!$F$22)+(MIN('Probablity Calc'!F97*$J$4,'Poultry Litter Tool'!$C$17)*'Poultry Litter Tool'!$F$23)+('Poultry Litter Tool'!$F$24*0.1)</f>
        <v>55.223257323966187</v>
      </c>
    </row>
    <row r="98" spans="3:7" x14ac:dyDescent="0.25">
      <c r="C98" s="76">
        <v>0.92</v>
      </c>
      <c r="D98" s="42">
        <v>73.960000000000036</v>
      </c>
      <c r="E98" s="42">
        <v>76</v>
      </c>
      <c r="F98" s="42">
        <v>61</v>
      </c>
      <c r="G98" s="77">
        <f>(D98*'Poultry Litter Tool'!$F$21*$J$2)+(MIN('Probablity Calc'!E98*$J$3,'Poultry Litter Tool'!$C$14)*'Poultry Litter Tool'!$F$22)+(MIN('Probablity Calc'!F98*$J$4,'Poultry Litter Tool'!$C$17)*'Poultry Litter Tool'!$F$23)+('Poultry Litter Tool'!$F$24*0.1)</f>
        <v>56.103476605629702</v>
      </c>
    </row>
    <row r="99" spans="3:7" x14ac:dyDescent="0.25">
      <c r="C99" s="76">
        <v>0.93</v>
      </c>
      <c r="D99" s="42">
        <v>75</v>
      </c>
      <c r="E99" s="42">
        <v>78</v>
      </c>
      <c r="F99" s="42">
        <v>62</v>
      </c>
      <c r="G99" s="77">
        <f>(D99*'Poultry Litter Tool'!$F$21*$J$2)+(MIN('Probablity Calc'!E99*$J$3,'Poultry Litter Tool'!$C$14)*'Poultry Litter Tool'!$F$22)+(MIN('Probablity Calc'!F99*$J$4,'Poultry Litter Tool'!$C$17)*'Poultry Litter Tool'!$F$23)+('Poultry Litter Tool'!$F$24*0.1)</f>
        <v>57.099165326486663</v>
      </c>
    </row>
    <row r="100" spans="3:7" x14ac:dyDescent="0.25">
      <c r="C100" s="76">
        <v>0.94</v>
      </c>
      <c r="D100" s="42">
        <v>78</v>
      </c>
      <c r="E100" s="42">
        <v>79</v>
      </c>
      <c r="F100" s="42">
        <v>63</v>
      </c>
      <c r="G100" s="77">
        <f>(D100*'Poultry Litter Tool'!$F$21*$J$2)+(MIN('Probablity Calc'!E100*$J$3,'Poultry Litter Tool'!$C$14)*'Poultry Litter Tool'!$F$22)+(MIN('Probablity Calc'!F100*$J$4,'Poultry Litter Tool'!$C$17)*'Poultry Litter Tool'!$F$23)+('Poultry Litter Tool'!$F$24*0.1)</f>
        <v>58.49885026662529</v>
      </c>
    </row>
    <row r="101" spans="3:7" x14ac:dyDescent="0.25">
      <c r="C101" s="76">
        <v>0.95</v>
      </c>
      <c r="D101" s="42">
        <v>80.100000000000023</v>
      </c>
      <c r="E101" s="42">
        <v>81</v>
      </c>
      <c r="F101" s="42">
        <v>65</v>
      </c>
      <c r="G101" s="77">
        <f>(D101*'Poultry Litter Tool'!$F$21*$J$2)+(MIN('Probablity Calc'!E101*$J$3,'Poultry Litter Tool'!$C$14)*'Poultry Litter Tool'!$F$22)+(MIN('Probablity Calc'!F101*$J$4,'Poultry Litter Tool'!$C$17)*'Poultry Litter Tool'!$F$23)+('Poultry Litter Tool'!$F$24*0.1)</f>
        <v>60.102785364293844</v>
      </c>
    </row>
    <row r="102" spans="3:7" x14ac:dyDescent="0.25">
      <c r="C102" s="76">
        <v>0.96</v>
      </c>
      <c r="D102" s="42">
        <v>83</v>
      </c>
      <c r="E102" s="42">
        <v>83.480000000000018</v>
      </c>
      <c r="F102" s="42">
        <v>66</v>
      </c>
      <c r="G102" s="77">
        <f>(D102*'Poultry Litter Tool'!$F$21*$J$2)+(MIN('Probablity Calc'!E102*$J$3,'Poultry Litter Tool'!$C$14)*'Poultry Litter Tool'!$F$22)+(MIN('Probablity Calc'!F102*$J$4,'Poultry Litter Tool'!$C$17)*'Poultry Litter Tool'!$F$23)+('Poultry Litter Tool'!$F$24*0.1)</f>
        <v>61.763061986852129</v>
      </c>
    </row>
    <row r="103" spans="3:7" x14ac:dyDescent="0.25">
      <c r="C103" s="76">
        <v>0.97</v>
      </c>
      <c r="D103" s="42">
        <v>84</v>
      </c>
      <c r="E103" s="42">
        <v>87.860000000000014</v>
      </c>
      <c r="F103" s="42">
        <v>68</v>
      </c>
      <c r="G103" s="77">
        <f>(D103*'Poultry Litter Tool'!$F$21*$J$2)+(MIN('Probablity Calc'!E103*$J$3,'Poultry Litter Tool'!$C$14)*'Poultry Litter Tool'!$F$22)+(MIN('Probablity Calc'!F103*$J$4,'Poultry Litter Tool'!$C$17)*'Poultry Litter Tool'!$F$23)+('Poultry Litter Tool'!$F$24*0.1)</f>
        <v>63.498174778282497</v>
      </c>
    </row>
    <row r="104" spans="3:7" x14ac:dyDescent="0.25">
      <c r="C104" s="76">
        <v>0.98</v>
      </c>
      <c r="D104" s="42">
        <v>88</v>
      </c>
      <c r="E104" s="42">
        <v>89</v>
      </c>
      <c r="F104" s="42">
        <v>72</v>
      </c>
      <c r="G104" s="77">
        <f>(D104*'Poultry Litter Tool'!$F$21*$J$2)+(MIN('Probablity Calc'!E104*$J$3,'Poultry Litter Tool'!$C$14)*'Poultry Litter Tool'!$F$22)+(MIN('Probablity Calc'!F104*$J$4,'Poultry Litter Tool'!$C$17)*'Poultry Litter Tool'!$F$23)+('Poultry Litter Tool'!$F$24*0.1)</f>
        <v>66.081931552069506</v>
      </c>
    </row>
    <row r="105" spans="3:7" x14ac:dyDescent="0.25">
      <c r="C105" s="76">
        <v>0.99</v>
      </c>
      <c r="D105" s="42">
        <v>93.860000000000014</v>
      </c>
      <c r="E105" s="42">
        <v>97</v>
      </c>
      <c r="F105" s="42">
        <v>75.240000000000009</v>
      </c>
      <c r="G105" s="77">
        <f>(D105*'Poultry Litter Tool'!$F$21*$J$2)+(MIN('Probablity Calc'!E105*$J$3,'Poultry Litter Tool'!$C$14)*'Poultry Litter Tool'!$F$22)+(MIN('Probablity Calc'!F105*$J$4,'Poultry Litter Tool'!$C$17)*'Poultry Litter Tool'!$F$23)+('Poultry Litter Tool'!$F$24*0.1)</f>
        <v>70.370440058685773</v>
      </c>
    </row>
    <row r="106" spans="3:7" x14ac:dyDescent="0.25">
      <c r="C106" s="76">
        <v>1</v>
      </c>
      <c r="D106" s="42">
        <v>186</v>
      </c>
      <c r="E106" s="42">
        <v>124</v>
      </c>
      <c r="F106" s="42">
        <v>109</v>
      </c>
      <c r="G106" s="77">
        <f>(D106*'Poultry Litter Tool'!$F$21*$J$2)+(MIN('Probablity Calc'!E106*$J$3,'Poultry Litter Tool'!$C$14)*'Poultry Litter Tool'!$F$22)+(MIN('Probablity Calc'!F106*$J$4,'Poultry Litter Tool'!$C$17)*'Poultry Litter Tool'!$F$23)+('Poultry Litter Tool'!$F$24*0.1)</f>
        <v>113.49191894967507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G17"/>
  <sheetViews>
    <sheetView workbookViewId="0">
      <selection activeCell="V25" sqref="V25"/>
    </sheetView>
  </sheetViews>
  <sheetFormatPr defaultRowHeight="15" x14ac:dyDescent="0.25"/>
  <cols>
    <col min="4" max="4" width="38.42578125" customWidth="1"/>
    <col min="6" max="6" width="10.7109375" customWidth="1"/>
  </cols>
  <sheetData>
    <row r="5" spans="4:7" x14ac:dyDescent="0.25">
      <c r="F5" t="s">
        <v>162</v>
      </c>
    </row>
    <row r="6" spans="4:7" x14ac:dyDescent="0.25">
      <c r="D6" t="s">
        <v>161</v>
      </c>
      <c r="E6" s="42" t="s">
        <v>50</v>
      </c>
      <c r="F6" s="42" t="s">
        <v>51</v>
      </c>
      <c r="G6" s="42" t="s">
        <v>149</v>
      </c>
    </row>
    <row r="7" spans="4:7" x14ac:dyDescent="0.25">
      <c r="D7" t="s">
        <v>150</v>
      </c>
      <c r="E7" s="42">
        <v>0.6</v>
      </c>
      <c r="F7" s="42">
        <v>0.8</v>
      </c>
      <c r="G7" s="42">
        <v>1</v>
      </c>
    </row>
    <row r="8" spans="4:7" x14ac:dyDescent="0.25">
      <c r="D8" t="s">
        <v>151</v>
      </c>
      <c r="E8" s="42">
        <v>0.55000000000000004</v>
      </c>
      <c r="F8" s="42">
        <v>0.8</v>
      </c>
      <c r="G8" s="42">
        <v>1</v>
      </c>
    </row>
    <row r="9" spans="4:7" x14ac:dyDescent="0.25">
      <c r="D9" t="s">
        <v>152</v>
      </c>
      <c r="E9" s="42">
        <v>0.5</v>
      </c>
      <c r="F9" s="42">
        <v>0.8</v>
      </c>
      <c r="G9" s="42">
        <v>1</v>
      </c>
    </row>
    <row r="10" spans="4:7" x14ac:dyDescent="0.25">
      <c r="D10" t="s">
        <v>153</v>
      </c>
      <c r="E10" s="42">
        <v>0.45</v>
      </c>
      <c r="F10" s="42">
        <v>0.8</v>
      </c>
      <c r="G10" s="42">
        <v>1</v>
      </c>
    </row>
    <row r="11" spans="4:7" x14ac:dyDescent="0.25">
      <c r="D11" t="s">
        <v>157</v>
      </c>
      <c r="E11" s="42">
        <v>0.4</v>
      </c>
      <c r="F11" s="42">
        <v>0.8</v>
      </c>
      <c r="G11" s="42">
        <v>1</v>
      </c>
    </row>
    <row r="12" spans="4:7" x14ac:dyDescent="0.25">
      <c r="D12" t="s">
        <v>154</v>
      </c>
      <c r="E12" s="42">
        <v>0.15</v>
      </c>
      <c r="F12" s="42">
        <v>0.8</v>
      </c>
      <c r="G12" s="42">
        <v>1</v>
      </c>
    </row>
    <row r="13" spans="4:7" x14ac:dyDescent="0.25">
      <c r="D13" t="s">
        <v>158</v>
      </c>
      <c r="E13" s="42">
        <v>0</v>
      </c>
      <c r="F13" s="42">
        <v>0.8</v>
      </c>
      <c r="G13" s="42">
        <v>1</v>
      </c>
    </row>
    <row r="14" spans="4:7" x14ac:dyDescent="0.25">
      <c r="D14" t="s">
        <v>155</v>
      </c>
      <c r="E14" s="42">
        <v>0.5</v>
      </c>
      <c r="F14" s="42">
        <v>0.8</v>
      </c>
      <c r="G14" s="42">
        <v>1</v>
      </c>
    </row>
    <row r="15" spans="4:7" x14ac:dyDescent="0.25">
      <c r="D15" t="s">
        <v>159</v>
      </c>
      <c r="E15" s="42">
        <v>0.3</v>
      </c>
      <c r="F15" s="42">
        <v>0.8</v>
      </c>
      <c r="G15" s="42">
        <v>1</v>
      </c>
    </row>
    <row r="16" spans="4:7" x14ac:dyDescent="0.25">
      <c r="D16" t="s">
        <v>156</v>
      </c>
      <c r="E16" s="42">
        <v>0.5</v>
      </c>
      <c r="F16" s="42">
        <v>0.8</v>
      </c>
      <c r="G16" s="42">
        <v>1</v>
      </c>
    </row>
    <row r="17" spans="4:7" x14ac:dyDescent="0.25">
      <c r="D17" t="s">
        <v>160</v>
      </c>
      <c r="E17" s="42">
        <v>0.3</v>
      </c>
      <c r="F17" s="42">
        <v>0.8</v>
      </c>
      <c r="G17" s="42">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T49"/>
  <sheetViews>
    <sheetView zoomScaleNormal="100" workbookViewId="0">
      <selection activeCell="AA13" sqref="AA13"/>
    </sheetView>
  </sheetViews>
  <sheetFormatPr defaultRowHeight="15" x14ac:dyDescent="0.25"/>
  <cols>
    <col min="1" max="1" width="2.85546875" style="18" customWidth="1"/>
    <col min="2" max="2" width="10.140625" style="18" customWidth="1"/>
    <col min="3" max="16384" width="9.140625" style="18"/>
  </cols>
  <sheetData>
    <row r="7" spans="2:20" ht="15.75" x14ac:dyDescent="0.25">
      <c r="B7" s="25"/>
      <c r="C7" s="26"/>
      <c r="D7" s="26"/>
      <c r="E7" s="26"/>
      <c r="F7" s="26"/>
      <c r="G7" s="26"/>
      <c r="H7" s="26"/>
      <c r="I7" s="26"/>
      <c r="J7" s="26"/>
      <c r="K7" s="26"/>
      <c r="L7" s="26"/>
      <c r="M7" s="26"/>
      <c r="N7" s="26"/>
    </row>
    <row r="8" spans="2:20" ht="15.75" customHeight="1" x14ac:dyDescent="0.25">
      <c r="B8" s="114"/>
      <c r="C8" s="114"/>
      <c r="D8" s="114"/>
      <c r="E8" s="114"/>
      <c r="F8" s="114"/>
      <c r="G8" s="114"/>
      <c r="H8" s="114"/>
      <c r="I8" s="114"/>
      <c r="J8" s="114"/>
      <c r="K8" s="114"/>
      <c r="L8" s="114"/>
      <c r="M8" s="114"/>
      <c r="N8" s="114"/>
      <c r="O8" s="114"/>
      <c r="P8" s="114"/>
      <c r="Q8" s="114"/>
      <c r="R8" s="114"/>
      <c r="S8" s="114"/>
    </row>
    <row r="9" spans="2:20" ht="15" customHeight="1" x14ac:dyDescent="0.25">
      <c r="B9" s="114"/>
      <c r="C9" s="114"/>
      <c r="D9" s="114"/>
      <c r="E9" s="114"/>
      <c r="F9" s="114"/>
      <c r="G9" s="114"/>
      <c r="H9" s="114"/>
      <c r="I9" s="114"/>
      <c r="J9" s="114"/>
      <c r="K9" s="114"/>
      <c r="L9" s="114"/>
      <c r="M9" s="114"/>
      <c r="N9" s="114"/>
      <c r="O9" s="114"/>
      <c r="P9" s="114"/>
      <c r="Q9" s="114"/>
      <c r="R9" s="114"/>
      <c r="S9" s="114"/>
    </row>
    <row r="10" spans="2:20" ht="15" customHeight="1" x14ac:dyDescent="0.25">
      <c r="B10" s="28"/>
      <c r="C10" s="29"/>
      <c r="D10" s="27"/>
      <c r="E10" s="27"/>
      <c r="F10" s="27"/>
      <c r="G10" s="27"/>
      <c r="H10" s="27"/>
      <c r="I10" s="27"/>
      <c r="J10" s="27"/>
      <c r="K10" s="27"/>
      <c r="L10" s="27"/>
      <c r="M10" s="27"/>
      <c r="N10" s="22"/>
    </row>
    <row r="11" spans="2:20" ht="15" customHeight="1" x14ac:dyDescent="0.25">
      <c r="B11" s="25"/>
      <c r="C11" s="29"/>
      <c r="D11" s="27"/>
      <c r="E11" s="27"/>
      <c r="F11" s="27"/>
      <c r="G11" s="27"/>
      <c r="H11" s="27"/>
      <c r="I11" s="27"/>
      <c r="J11" s="27"/>
      <c r="K11" s="27"/>
      <c r="L11" s="27"/>
      <c r="M11" s="27"/>
      <c r="N11" s="22"/>
    </row>
    <row r="12" spans="2:20" ht="15" customHeight="1" x14ac:dyDescent="0.25">
      <c r="B12" s="28"/>
      <c r="C12" s="29"/>
      <c r="D12" s="27"/>
      <c r="E12" s="27"/>
      <c r="F12" s="27"/>
      <c r="G12" s="27"/>
      <c r="H12" s="27"/>
      <c r="I12" s="27"/>
      <c r="J12" s="27"/>
      <c r="K12" s="27"/>
      <c r="L12" s="27"/>
      <c r="M12" s="27"/>
      <c r="N12" s="22"/>
    </row>
    <row r="13" spans="2:20" ht="15.75" x14ac:dyDescent="0.25">
      <c r="B13" s="28"/>
      <c r="C13" s="30"/>
      <c r="D13" s="27"/>
      <c r="E13" s="27"/>
      <c r="F13" s="27"/>
      <c r="G13" s="27"/>
      <c r="H13" s="27"/>
      <c r="I13" s="27"/>
      <c r="J13" s="27"/>
      <c r="K13" s="27"/>
      <c r="L13" s="27"/>
      <c r="M13" s="27"/>
      <c r="N13" s="22"/>
    </row>
    <row r="14" spans="2:20" ht="15.75" customHeight="1" x14ac:dyDescent="0.25">
      <c r="B14" s="115"/>
      <c r="C14" s="115"/>
      <c r="D14" s="115"/>
      <c r="E14" s="115"/>
      <c r="F14" s="115"/>
      <c r="G14" s="115"/>
      <c r="H14" s="115"/>
      <c r="I14" s="115"/>
      <c r="J14" s="115"/>
      <c r="K14" s="115"/>
      <c r="L14" s="115"/>
      <c r="M14" s="115"/>
      <c r="N14" s="115"/>
      <c r="O14" s="115"/>
      <c r="P14" s="115"/>
      <c r="Q14" s="115"/>
      <c r="R14" s="115"/>
      <c r="S14" s="115"/>
      <c r="T14" s="115"/>
    </row>
    <row r="15" spans="2:20" x14ac:dyDescent="0.25">
      <c r="B15" s="115"/>
      <c r="C15" s="115"/>
      <c r="D15" s="115"/>
      <c r="E15" s="115"/>
      <c r="F15" s="115"/>
      <c r="G15" s="115"/>
      <c r="H15" s="115"/>
      <c r="I15" s="115"/>
      <c r="J15" s="115"/>
      <c r="K15" s="115"/>
      <c r="L15" s="115"/>
      <c r="M15" s="115"/>
      <c r="N15" s="115"/>
      <c r="O15" s="115"/>
      <c r="P15" s="115"/>
      <c r="Q15" s="115"/>
      <c r="R15" s="115"/>
      <c r="S15" s="115"/>
      <c r="T15" s="115"/>
    </row>
    <row r="16" spans="2:20" ht="15.75" x14ac:dyDescent="0.25">
      <c r="B16" s="28"/>
      <c r="D16" s="27"/>
      <c r="E16" s="27"/>
      <c r="F16" s="27"/>
      <c r="G16" s="27"/>
      <c r="H16" s="27"/>
      <c r="I16" s="27"/>
      <c r="J16" s="27"/>
      <c r="K16" s="27"/>
      <c r="L16" s="27"/>
      <c r="M16" s="27"/>
      <c r="N16" s="22"/>
    </row>
    <row r="17" spans="2:20" ht="15.75" x14ac:dyDescent="0.25">
      <c r="B17" s="28"/>
      <c r="C17" s="29"/>
      <c r="D17" s="27"/>
      <c r="E17" s="27"/>
      <c r="F17" s="27"/>
      <c r="G17" s="27"/>
      <c r="H17" s="27"/>
      <c r="I17" s="27"/>
      <c r="J17" s="27"/>
      <c r="K17" s="27"/>
      <c r="L17" s="27"/>
      <c r="M17" s="27"/>
      <c r="N17" s="22"/>
    </row>
    <row r="18" spans="2:20" ht="15.75" x14ac:dyDescent="0.25">
      <c r="B18" s="28"/>
      <c r="D18" s="27"/>
      <c r="E18" s="27"/>
      <c r="F18" s="27"/>
      <c r="G18" s="27"/>
      <c r="H18" s="27"/>
      <c r="I18" s="27"/>
      <c r="J18" s="27"/>
      <c r="K18" s="27"/>
      <c r="L18" s="27"/>
      <c r="M18" s="27"/>
      <c r="N18" s="22"/>
    </row>
    <row r="19" spans="2:20" ht="15.75" x14ac:dyDescent="0.25">
      <c r="B19" s="28"/>
      <c r="C19" s="27"/>
      <c r="D19" s="27"/>
      <c r="E19" s="27"/>
      <c r="F19" s="27"/>
      <c r="G19" s="27"/>
      <c r="H19" s="27"/>
      <c r="I19" s="27"/>
      <c r="J19" s="27"/>
      <c r="K19" s="27"/>
      <c r="L19" s="27"/>
      <c r="M19" s="27"/>
      <c r="N19" s="22"/>
    </row>
    <row r="20" spans="2:20" ht="15.75" x14ac:dyDescent="0.25">
      <c r="B20" s="25"/>
      <c r="D20" s="27"/>
      <c r="E20" s="27"/>
      <c r="F20" s="27"/>
      <c r="G20" s="27"/>
      <c r="H20" s="27"/>
      <c r="I20" s="27"/>
      <c r="J20" s="27"/>
      <c r="K20" s="27"/>
      <c r="L20" s="27"/>
      <c r="M20" s="27"/>
      <c r="N20" s="22"/>
    </row>
    <row r="21" spans="2:20" ht="15.75" customHeight="1" x14ac:dyDescent="0.25">
      <c r="B21" s="116"/>
      <c r="C21" s="116"/>
      <c r="D21" s="116"/>
      <c r="E21" s="116"/>
      <c r="F21" s="116"/>
      <c r="G21" s="116"/>
      <c r="H21" s="116"/>
      <c r="I21" s="116"/>
      <c r="J21" s="116"/>
      <c r="K21" s="116"/>
      <c r="L21" s="116"/>
      <c r="M21" s="116"/>
      <c r="N21" s="116"/>
      <c r="O21" s="116"/>
      <c r="P21" s="116"/>
      <c r="Q21" s="116"/>
      <c r="R21" s="116"/>
      <c r="S21" s="116"/>
      <c r="T21" s="116"/>
    </row>
    <row r="22" spans="2:20" ht="15.75" customHeight="1" x14ac:dyDescent="0.25">
      <c r="B22" s="116"/>
      <c r="C22" s="116"/>
      <c r="D22" s="116"/>
      <c r="E22" s="116"/>
      <c r="F22" s="116"/>
      <c r="G22" s="116"/>
      <c r="H22" s="116"/>
      <c r="I22" s="116"/>
      <c r="J22" s="116"/>
      <c r="K22" s="116"/>
      <c r="L22" s="116"/>
      <c r="M22" s="116"/>
      <c r="N22" s="116"/>
      <c r="O22" s="116"/>
      <c r="P22" s="116"/>
      <c r="Q22" s="116"/>
      <c r="R22" s="116"/>
      <c r="S22" s="116"/>
      <c r="T22" s="116"/>
    </row>
    <row r="23" spans="2:20" ht="15.75" x14ac:dyDescent="0.25">
      <c r="B23" s="28"/>
      <c r="C23" s="29"/>
      <c r="D23" s="29"/>
      <c r="E23" s="29"/>
      <c r="F23" s="29"/>
      <c r="G23" s="29"/>
      <c r="H23" s="29"/>
      <c r="I23" s="29"/>
      <c r="J23" s="29"/>
      <c r="K23" s="29"/>
      <c r="L23" s="29"/>
      <c r="M23" s="29"/>
      <c r="N23" s="29"/>
    </row>
    <row r="24" spans="2:20" x14ac:dyDescent="0.25">
      <c r="B24" s="25"/>
      <c r="C24" s="31"/>
      <c r="D24" s="24"/>
      <c r="E24" s="24"/>
      <c r="F24" s="24"/>
      <c r="G24" s="24"/>
      <c r="H24" s="24"/>
      <c r="I24" s="24"/>
      <c r="J24" s="24"/>
      <c r="K24" s="24"/>
      <c r="L24" s="24"/>
      <c r="M24" s="24"/>
      <c r="N24" s="24"/>
    </row>
    <row r="25" spans="2:20" x14ac:dyDescent="0.25">
      <c r="B25" s="117"/>
      <c r="C25" s="117"/>
      <c r="D25" s="117"/>
      <c r="E25" s="117"/>
      <c r="F25" s="117"/>
      <c r="G25" s="117"/>
      <c r="H25" s="117"/>
      <c r="I25" s="117"/>
      <c r="J25" s="117"/>
      <c r="K25" s="117"/>
      <c r="L25" s="117"/>
      <c r="M25" s="117"/>
      <c r="N25" s="117"/>
      <c r="O25" s="117"/>
      <c r="P25" s="117"/>
      <c r="Q25" s="117"/>
      <c r="R25" s="117"/>
      <c r="S25" s="117"/>
      <c r="T25" s="117"/>
    </row>
    <row r="26" spans="2:20" x14ac:dyDescent="0.25">
      <c r="B26" s="117"/>
      <c r="C26" s="117"/>
      <c r="D26" s="117"/>
      <c r="E26" s="117"/>
      <c r="F26" s="117"/>
      <c r="G26" s="117"/>
      <c r="H26" s="117"/>
      <c r="I26" s="117"/>
      <c r="J26" s="117"/>
      <c r="K26" s="117"/>
      <c r="L26" s="117"/>
      <c r="M26" s="117"/>
      <c r="N26" s="117"/>
      <c r="O26" s="117"/>
      <c r="P26" s="117"/>
      <c r="Q26" s="117"/>
      <c r="R26" s="117"/>
      <c r="S26" s="117"/>
      <c r="T26" s="117"/>
    </row>
    <row r="27" spans="2:20" x14ac:dyDescent="0.25">
      <c r="B27" s="28"/>
      <c r="C27" s="31"/>
      <c r="D27" s="24"/>
      <c r="E27" s="24"/>
      <c r="F27" s="24"/>
      <c r="G27" s="24"/>
      <c r="H27" s="24"/>
      <c r="I27" s="24"/>
      <c r="J27" s="24"/>
      <c r="K27" s="24"/>
      <c r="L27" s="24"/>
      <c r="M27" s="24"/>
      <c r="N27" s="24"/>
    </row>
    <row r="28" spans="2:20" x14ac:dyDescent="0.25">
      <c r="B28" s="32"/>
      <c r="C28" s="31"/>
      <c r="D28" s="24"/>
      <c r="E28" s="24"/>
      <c r="F28" s="24"/>
      <c r="G28" s="24"/>
      <c r="H28" s="24"/>
      <c r="I28" s="24"/>
      <c r="J28" s="24"/>
      <c r="K28" s="24"/>
      <c r="L28" s="24"/>
      <c r="M28" s="24"/>
      <c r="N28" s="24"/>
    </row>
    <row r="29" spans="2:20" x14ac:dyDescent="0.25">
      <c r="B29" s="33"/>
      <c r="C29" s="31"/>
      <c r="D29" s="24"/>
      <c r="E29" s="24"/>
      <c r="F29" s="24"/>
      <c r="G29" s="24"/>
      <c r="H29" s="24"/>
      <c r="I29" s="24"/>
      <c r="J29" s="24"/>
      <c r="K29" s="24"/>
      <c r="L29" s="24"/>
      <c r="M29" s="24"/>
      <c r="N29" s="24"/>
    </row>
    <row r="30" spans="2:20" x14ac:dyDescent="0.25">
      <c r="B30" s="34"/>
      <c r="C30" s="31"/>
      <c r="D30" s="24"/>
      <c r="E30" s="24"/>
      <c r="F30" s="24"/>
      <c r="G30" s="24"/>
      <c r="H30" s="24"/>
      <c r="I30" s="24"/>
      <c r="J30" s="24"/>
      <c r="K30" s="24"/>
      <c r="L30" s="24"/>
      <c r="M30" s="24"/>
      <c r="N30" s="24"/>
    </row>
    <row r="31" spans="2:20" x14ac:dyDescent="0.25">
      <c r="B31" s="32"/>
      <c r="C31" s="31"/>
      <c r="D31" s="24"/>
      <c r="E31" s="24"/>
      <c r="F31" s="24"/>
      <c r="G31" s="24"/>
      <c r="H31" s="24"/>
      <c r="I31" s="24"/>
      <c r="J31" s="24"/>
      <c r="K31" s="24"/>
      <c r="L31" s="24"/>
      <c r="M31" s="24"/>
      <c r="N31" s="24"/>
    </row>
    <row r="32" spans="2:20" x14ac:dyDescent="0.25">
      <c r="B32" s="34"/>
      <c r="C32" s="35"/>
      <c r="D32" s="36"/>
      <c r="E32" s="36"/>
      <c r="F32" s="36"/>
      <c r="G32" s="36"/>
      <c r="H32" s="36"/>
      <c r="I32" s="36"/>
      <c r="J32" s="36"/>
      <c r="K32" s="36"/>
      <c r="L32" s="36"/>
      <c r="M32" s="36"/>
      <c r="N32" s="36"/>
      <c r="O32" s="36"/>
    </row>
    <row r="33" spans="2:20" x14ac:dyDescent="0.25">
      <c r="B33" s="34"/>
      <c r="C33" s="31"/>
      <c r="D33" s="24"/>
      <c r="E33" s="24"/>
      <c r="F33" s="24"/>
      <c r="G33" s="24"/>
      <c r="H33" s="24"/>
      <c r="I33" s="24"/>
      <c r="J33" s="24"/>
      <c r="K33" s="24"/>
      <c r="L33" s="24"/>
      <c r="M33" s="24"/>
      <c r="N33" s="24"/>
    </row>
    <row r="34" spans="2:20" x14ac:dyDescent="0.25">
      <c r="B34" s="32"/>
      <c r="C34" s="31"/>
      <c r="D34" s="24"/>
      <c r="E34" s="24"/>
      <c r="F34" s="24"/>
      <c r="G34" s="24"/>
      <c r="H34" s="24"/>
      <c r="I34" s="24"/>
      <c r="J34" s="24"/>
      <c r="K34" s="24"/>
      <c r="L34" s="24"/>
      <c r="M34" s="24"/>
      <c r="N34" s="24"/>
    </row>
    <row r="35" spans="2:20" ht="15.75" x14ac:dyDescent="0.25">
      <c r="B35" s="34"/>
      <c r="C35" s="29"/>
      <c r="D35" s="27"/>
      <c r="E35" s="27"/>
      <c r="F35" s="27"/>
      <c r="G35" s="27"/>
      <c r="H35" s="27"/>
      <c r="I35" s="27"/>
      <c r="J35" s="27"/>
      <c r="K35" s="27"/>
      <c r="L35" s="27"/>
      <c r="M35" s="27"/>
      <c r="N35" s="22"/>
    </row>
    <row r="36" spans="2:20" ht="15.75" x14ac:dyDescent="0.25">
      <c r="B36" s="34"/>
      <c r="C36" s="29"/>
      <c r="D36" s="27"/>
      <c r="E36" s="27"/>
      <c r="F36" s="27"/>
      <c r="G36" s="27"/>
      <c r="H36" s="27"/>
      <c r="I36" s="27"/>
      <c r="J36" s="27"/>
      <c r="K36" s="27"/>
      <c r="L36" s="27"/>
      <c r="M36" s="27"/>
      <c r="N36" s="22"/>
    </row>
    <row r="37" spans="2:20" ht="15.75" x14ac:dyDescent="0.25">
      <c r="B37" s="25"/>
      <c r="C37" s="29"/>
      <c r="D37" s="29"/>
      <c r="E37" s="29"/>
      <c r="F37" s="29"/>
      <c r="G37" s="29"/>
      <c r="H37" s="29"/>
      <c r="I37" s="29"/>
      <c r="J37" s="29"/>
      <c r="K37" s="29"/>
      <c r="L37" s="29"/>
      <c r="M37" s="29"/>
      <c r="N37" s="29"/>
    </row>
    <row r="38" spans="2:20" ht="15.75" x14ac:dyDescent="0.25">
      <c r="B38" s="28"/>
      <c r="C38" s="29"/>
      <c r="D38" s="27"/>
      <c r="E38" s="27"/>
      <c r="F38" s="27"/>
      <c r="G38" s="27"/>
      <c r="H38" s="27"/>
      <c r="I38" s="27"/>
      <c r="J38" s="27"/>
      <c r="K38" s="27"/>
      <c r="L38" s="27"/>
      <c r="M38" s="27"/>
      <c r="N38" s="22"/>
    </row>
    <row r="39" spans="2:20" ht="15.75" x14ac:dyDescent="0.25">
      <c r="B39" s="28"/>
      <c r="C39" s="29"/>
      <c r="D39" s="27"/>
      <c r="E39" s="27"/>
      <c r="F39" s="27"/>
      <c r="G39" s="27"/>
      <c r="H39" s="27"/>
      <c r="I39" s="27"/>
      <c r="J39" s="27"/>
      <c r="K39" s="27"/>
      <c r="L39" s="27"/>
      <c r="M39" s="27"/>
      <c r="N39" s="22"/>
    </row>
    <row r="40" spans="2:20" ht="15.75" customHeight="1" x14ac:dyDescent="0.25">
      <c r="B40" s="147"/>
      <c r="C40" s="147"/>
      <c r="D40" s="147"/>
      <c r="E40" s="147"/>
      <c r="F40" s="147"/>
      <c r="G40" s="147"/>
      <c r="H40" s="147"/>
      <c r="I40" s="147"/>
      <c r="J40" s="147"/>
      <c r="K40" s="147"/>
      <c r="L40" s="147"/>
      <c r="M40" s="147"/>
      <c r="N40" s="147"/>
      <c r="O40" s="147"/>
      <c r="P40" s="147"/>
      <c r="Q40" s="147"/>
      <c r="R40" s="147"/>
      <c r="S40" s="147"/>
      <c r="T40" s="147"/>
    </row>
    <row r="41" spans="2:20" ht="15.75" customHeight="1" x14ac:dyDescent="0.25">
      <c r="B41" s="147"/>
      <c r="C41" s="147"/>
      <c r="D41" s="147"/>
      <c r="E41" s="147"/>
      <c r="F41" s="147"/>
      <c r="G41" s="147"/>
      <c r="H41" s="147"/>
      <c r="I41" s="147"/>
      <c r="J41" s="147"/>
      <c r="K41" s="147"/>
      <c r="L41" s="147"/>
      <c r="M41" s="147"/>
      <c r="N41" s="147"/>
      <c r="O41" s="147"/>
      <c r="P41" s="147"/>
      <c r="Q41" s="147"/>
      <c r="R41" s="147"/>
      <c r="S41" s="147"/>
      <c r="T41" s="147"/>
    </row>
    <row r="42" spans="2:20" ht="15.75" x14ac:dyDescent="0.25">
      <c r="B42" s="28"/>
      <c r="C42" s="29"/>
      <c r="D42" s="29"/>
      <c r="E42" s="29"/>
      <c r="F42" s="29"/>
      <c r="G42" s="29"/>
      <c r="H42" s="29"/>
      <c r="I42" s="29"/>
      <c r="J42" s="29"/>
      <c r="K42" s="29"/>
      <c r="L42" s="29"/>
      <c r="M42" s="29"/>
      <c r="N42" s="29"/>
    </row>
    <row r="43" spans="2:20" ht="15.75" x14ac:dyDescent="0.25">
      <c r="B43" s="25"/>
      <c r="C43" s="29"/>
      <c r="D43" s="29"/>
      <c r="E43" s="29"/>
      <c r="F43" s="29"/>
      <c r="G43" s="29"/>
      <c r="H43" s="29"/>
      <c r="I43" s="29"/>
      <c r="J43" s="29"/>
      <c r="K43" s="29"/>
      <c r="L43" s="29"/>
      <c r="M43" s="29"/>
      <c r="N43" s="29"/>
    </row>
    <row r="44" spans="2:20" ht="15.75" customHeight="1" x14ac:dyDescent="0.25">
      <c r="B44" s="147"/>
      <c r="C44" s="147"/>
      <c r="D44" s="147"/>
      <c r="E44" s="147"/>
      <c r="F44" s="147"/>
      <c r="G44" s="147"/>
      <c r="H44" s="147"/>
      <c r="I44" s="147"/>
      <c r="J44" s="147"/>
      <c r="K44" s="147"/>
      <c r="L44" s="147"/>
      <c r="M44" s="147"/>
      <c r="N44" s="147"/>
      <c r="O44" s="147"/>
      <c r="P44" s="147"/>
      <c r="Q44" s="147"/>
      <c r="R44" s="147"/>
      <c r="S44" s="147"/>
      <c r="T44" s="147"/>
    </row>
    <row r="45" spans="2:20" ht="15.75" customHeight="1" x14ac:dyDescent="0.25">
      <c r="B45" s="147"/>
      <c r="C45" s="147"/>
      <c r="D45" s="147"/>
      <c r="E45" s="147"/>
      <c r="F45" s="147"/>
      <c r="G45" s="147"/>
      <c r="H45" s="147"/>
      <c r="I45" s="147"/>
      <c r="J45" s="147"/>
      <c r="K45" s="147"/>
      <c r="L45" s="147"/>
      <c r="M45" s="147"/>
      <c r="N45" s="147"/>
      <c r="O45" s="147"/>
      <c r="P45" s="147"/>
      <c r="Q45" s="147"/>
      <c r="R45" s="147"/>
      <c r="S45" s="147"/>
      <c r="T45" s="147"/>
    </row>
    <row r="46" spans="2:20" x14ac:dyDescent="0.25">
      <c r="B46" s="147"/>
      <c r="C46" s="147"/>
      <c r="D46" s="147"/>
      <c r="E46" s="147"/>
      <c r="F46" s="147"/>
      <c r="G46" s="147"/>
      <c r="H46" s="147"/>
      <c r="I46" s="147"/>
      <c r="J46" s="147"/>
      <c r="K46" s="147"/>
      <c r="L46" s="147"/>
      <c r="M46" s="147"/>
      <c r="N46" s="147"/>
      <c r="O46" s="147"/>
      <c r="P46" s="147"/>
      <c r="Q46" s="147"/>
      <c r="R46" s="147"/>
      <c r="S46" s="147"/>
      <c r="T46" s="147"/>
    </row>
    <row r="47" spans="2:20" x14ac:dyDescent="0.25">
      <c r="B47" s="147"/>
      <c r="C47" s="147"/>
      <c r="D47" s="147"/>
      <c r="E47" s="147"/>
      <c r="F47" s="147"/>
      <c r="G47" s="147"/>
      <c r="H47" s="147"/>
      <c r="I47" s="147"/>
      <c r="J47" s="147"/>
      <c r="K47" s="147"/>
      <c r="L47" s="147"/>
      <c r="M47" s="147"/>
      <c r="N47" s="147"/>
      <c r="O47" s="147"/>
      <c r="P47" s="147"/>
      <c r="Q47" s="147"/>
      <c r="R47" s="147"/>
      <c r="S47" s="147"/>
      <c r="T47" s="147"/>
    </row>
    <row r="48" spans="2:20" x14ac:dyDescent="0.25">
      <c r="B48" s="37"/>
    </row>
    <row r="49" spans="2:2" x14ac:dyDescent="0.25">
      <c r="B49" s="28" t="s">
        <v>32</v>
      </c>
    </row>
  </sheetData>
  <sheetProtection algorithmName="SHA-512" hashValue="w4/AjPYS4VJh0q7OfpJW1ehdEp5DStaH0s6v5pDxgAUv7+uERP8PaIKBxnUVOJ7P+NNg6K+NB410Asi/BujgmA==" saltValue="gj0y3Papvfa8JAPxIMsZqg==" spinCount="100000" sheet="1" objects="1" scenarios="1"/>
  <mergeCells count="3">
    <mergeCell ref="B46:T47"/>
    <mergeCell ref="B40:T41"/>
    <mergeCell ref="B44:T45"/>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79"/>
  <sheetViews>
    <sheetView topLeftCell="A22" zoomScale="70" zoomScaleNormal="70" workbookViewId="0">
      <selection activeCell="G41" sqref="G41"/>
    </sheetView>
  </sheetViews>
  <sheetFormatPr defaultRowHeight="15" x14ac:dyDescent="0.25"/>
  <cols>
    <col min="1" max="1" width="8.5703125" style="18" customWidth="1"/>
    <col min="2" max="2" width="46.42578125" style="18" customWidth="1"/>
    <col min="3" max="3" width="31.140625" style="18" customWidth="1"/>
    <col min="4" max="4" width="13.140625" style="18" customWidth="1"/>
    <col min="5" max="5" width="29.140625" style="18" customWidth="1"/>
    <col min="6" max="6" width="31.28515625" style="18" customWidth="1"/>
    <col min="7" max="7" width="11.85546875" style="18" customWidth="1"/>
    <col min="8" max="8" width="30.28515625" style="18" customWidth="1"/>
    <col min="9" max="9" width="17.85546875" style="18" customWidth="1"/>
    <col min="10" max="10" width="14.140625" style="18" bestFit="1" customWidth="1"/>
    <col min="11" max="12" width="10.7109375" style="18" customWidth="1"/>
    <col min="13" max="13" width="9.140625" style="18"/>
    <col min="14" max="14" width="20.140625" style="18" bestFit="1" customWidth="1"/>
    <col min="15" max="16384" width="9.140625" style="18"/>
  </cols>
  <sheetData>
    <row r="1" spans="2:11" ht="14.25" customHeight="1" x14ac:dyDescent="0.25"/>
    <row r="4" spans="2:11" x14ac:dyDescent="0.25">
      <c r="B4" s="38"/>
    </row>
    <row r="8" spans="2:11" ht="36.75" customHeight="1" x14ac:dyDescent="0.3">
      <c r="B8" s="153" t="s">
        <v>53</v>
      </c>
      <c r="C8" s="154"/>
      <c r="D8" s="57"/>
      <c r="E8" s="155" t="s">
        <v>184</v>
      </c>
      <c r="F8" s="156"/>
      <c r="G8" s="56"/>
      <c r="H8" s="58"/>
      <c r="I8" s="58"/>
      <c r="J8" s="22"/>
      <c r="K8" s="22"/>
    </row>
    <row r="9" spans="2:11" ht="32.25" customHeight="1" x14ac:dyDescent="0.25">
      <c r="B9" s="84" t="s">
        <v>116</v>
      </c>
      <c r="C9" s="125" t="s">
        <v>40</v>
      </c>
      <c r="D9" s="57"/>
      <c r="E9" s="90" t="s">
        <v>182</v>
      </c>
      <c r="F9" s="127" t="s">
        <v>104</v>
      </c>
      <c r="G9" s="56"/>
      <c r="H9" s="58"/>
      <c r="I9" s="58"/>
      <c r="J9" s="22"/>
      <c r="K9" s="22"/>
    </row>
    <row r="10" spans="2:11" ht="32.25" customHeight="1" x14ac:dyDescent="0.25">
      <c r="B10" s="85" t="s">
        <v>117</v>
      </c>
      <c r="C10" s="86" t="str">
        <f>IF(C9="CORN ONLY","ONE CROPPING YEAR",IF(C9="SOYBEANS ONLY","ONE CROPPING YEAR",IF(C9="CORN &amp; FULL SEASON SOYBEANS","TWO SEQUENTIAL CROPPING YEARS",IF(C9="CORN, WHEAT, &amp; SOYBEANS","TWO SEQUENTIAL CROPPING YEARS",""))))</f>
        <v/>
      </c>
      <c r="D10" s="57"/>
      <c r="E10" s="61"/>
      <c r="F10" s="123" t="s">
        <v>183</v>
      </c>
      <c r="G10" s="56"/>
      <c r="H10" s="58"/>
      <c r="I10" s="58"/>
      <c r="J10" s="22"/>
      <c r="K10" s="22"/>
    </row>
    <row r="11" spans="2:11" ht="32.25" customHeight="1" x14ac:dyDescent="0.25">
      <c r="B11" s="85" t="s">
        <v>118</v>
      </c>
      <c r="C11" s="86" t="str">
        <f>IF(C9="CORN ONLY","EVERY YEAR",IF(C9="SOYBEANS ONLY","EVERY YEAR",IF(C9="CORN &amp; FULL SEASON SOYBEANS","ONCE EVERY 2 YEARS",IF(C9="CORN, WHEAT, &amp; SOYBEANS","ONCE EVERY 2 YEARS",""))))</f>
        <v/>
      </c>
      <c r="D11" s="57"/>
      <c r="E11" s="75" t="s">
        <v>50</v>
      </c>
      <c r="F11" s="128">
        <v>50</v>
      </c>
      <c r="G11" s="56"/>
      <c r="H11" s="58"/>
      <c r="I11" s="58"/>
      <c r="J11" s="22"/>
      <c r="K11" s="22"/>
    </row>
    <row r="12" spans="2:11" ht="15.75" x14ac:dyDescent="0.25">
      <c r="B12" s="59" t="s">
        <v>54</v>
      </c>
      <c r="C12" s="60"/>
      <c r="D12" s="57"/>
      <c r="E12" s="63" t="s">
        <v>51</v>
      </c>
      <c r="F12" s="129">
        <v>56</v>
      </c>
      <c r="G12" s="56"/>
      <c r="H12" s="56"/>
      <c r="I12" s="56"/>
      <c r="J12" s="22"/>
      <c r="K12" s="22"/>
    </row>
    <row r="13" spans="2:11" ht="15.75" x14ac:dyDescent="0.25">
      <c r="B13" s="62" t="s">
        <v>181</v>
      </c>
      <c r="C13" s="126">
        <v>70</v>
      </c>
      <c r="D13" s="64"/>
      <c r="E13" s="67" t="s">
        <v>52</v>
      </c>
      <c r="F13" s="130">
        <v>47</v>
      </c>
      <c r="G13" s="56"/>
      <c r="H13" s="56"/>
      <c r="I13" s="80"/>
      <c r="J13" s="22"/>
      <c r="K13" s="22"/>
    </row>
    <row r="14" spans="2:11" ht="15.75" x14ac:dyDescent="0.25">
      <c r="B14" s="62" t="s">
        <v>119</v>
      </c>
      <c r="C14" s="63" t="str">
        <f>IF(C9="CORN ONLY",IF(C13&lt;61,LOOKUP(C13,'Soil Test Info'!B4:B63,'Soil Test Info'!C4:C63),0),IF(C9="SOYBEANS ONLY",IF(C13&lt;61,LOOKUP(C13,'Soil Test Info'!G4:G63,'Soil Test Info'!H4:H63),0),IF(C9="CORN &amp; FULL SEASON SOYBEANS",IF(C13&lt;61,(LOOKUP(C13,'Soil Test Info'!B4:B63,'Soil Test Info'!C4:C63)+LOOKUP(C13,'Soil Test Info'!G4:G63,'Soil Test Info'!H4:H63)),0),IF(C9="CORN, WHEAT, &amp; SOYBEANS",IF(C13&lt;61,(LOOKUP(C13,'Soil Test Info'!B4:B63,'Soil Test Info'!C4:C63)+LOOKUP(C13,'Soil Test Info'!L4:L63,'Soil Test Info'!M4:M63)),0),""))))</f>
        <v/>
      </c>
      <c r="D14" s="64"/>
      <c r="E14" s="56"/>
      <c r="F14" s="56"/>
      <c r="G14" s="56"/>
      <c r="H14" s="56"/>
      <c r="I14" s="56"/>
      <c r="J14" s="22"/>
      <c r="K14" s="22"/>
    </row>
    <row r="15" spans="2:11" ht="15.75" x14ac:dyDescent="0.25">
      <c r="B15" s="65" t="s">
        <v>52</v>
      </c>
      <c r="C15" s="63"/>
      <c r="D15" s="64"/>
      <c r="E15" s="56"/>
      <c r="F15" s="56"/>
      <c r="G15" s="56"/>
      <c r="H15" s="56"/>
      <c r="I15" s="56"/>
      <c r="J15" s="22"/>
      <c r="K15" s="22"/>
    </row>
    <row r="16" spans="2:11" ht="15.75" x14ac:dyDescent="0.25">
      <c r="B16" s="62" t="s">
        <v>181</v>
      </c>
      <c r="C16" s="126">
        <v>440</v>
      </c>
      <c r="D16" s="56"/>
      <c r="E16" s="56"/>
      <c r="F16" s="56"/>
      <c r="G16" s="56"/>
      <c r="H16" s="56"/>
      <c r="I16" s="56"/>
      <c r="J16" s="22"/>
      <c r="K16" s="22"/>
    </row>
    <row r="17" spans="2:11" ht="18.75" x14ac:dyDescent="0.3">
      <c r="B17" s="66" t="s">
        <v>120</v>
      </c>
      <c r="C17" s="67" t="str">
        <f>IF(C9="CORN ONLY",IF(C16&lt;301,LOOKUP(C16,'Soil Test Info'!D4:D303,'Soil Test Info'!E4:E303),0),IF(C9="SOYBEANS ONLY",IF(C16&lt;301,LOOKUP(C16,'Soil Test Info'!I4:I303,'Soil Test Info'!J4:J303),0),IF(C9="CORN &amp; FULL SEASON SOYBEANS",IF(C16&lt;301,(LOOKUP(C16,'Soil Test Info'!D4:D303,'Soil Test Info'!E4:E303)+LOOKUP(C16,'Soil Test Info'!I4:I303,'Soil Test Info'!J4:J303)),0),IF(C9="CORN, WHEAT, &amp; SOYBEANS",IF(C16&lt;301,(LOOKUP(C16,'Soil Test Info'!D4:D303,'Soil Test Info'!E4:E303)+LOOKUP(C16,'Soil Test Info'!N4:N303,'Soil Test Info'!O4:O303)),0),""))))</f>
        <v/>
      </c>
      <c r="D17" s="56"/>
      <c r="E17" s="83"/>
      <c r="F17" s="83"/>
      <c r="G17" s="56"/>
      <c r="H17" s="56"/>
      <c r="I17" s="56"/>
      <c r="J17" s="22"/>
      <c r="K17" s="22"/>
    </row>
    <row r="18" spans="2:11" ht="18.75" x14ac:dyDescent="0.3">
      <c r="B18" s="56"/>
      <c r="C18" s="56"/>
      <c r="D18" s="56"/>
      <c r="E18" s="83"/>
      <c r="F18" s="83"/>
      <c r="G18" s="56"/>
      <c r="H18" s="56"/>
      <c r="I18" s="56"/>
      <c r="J18" s="22"/>
      <c r="K18" s="22"/>
    </row>
    <row r="19" spans="2:11" ht="18.75" x14ac:dyDescent="0.3">
      <c r="B19" s="81"/>
      <c r="C19" s="150" t="s">
        <v>55</v>
      </c>
      <c r="D19" s="152"/>
      <c r="E19" s="152"/>
      <c r="F19" s="151"/>
      <c r="G19" s="56"/>
      <c r="H19" s="41"/>
      <c r="I19" s="56"/>
      <c r="J19" s="22"/>
      <c r="K19" s="22"/>
    </row>
    <row r="20" spans="2:11" ht="15.75" x14ac:dyDescent="0.25">
      <c r="B20" s="72"/>
      <c r="C20" s="73" t="s">
        <v>58</v>
      </c>
      <c r="D20" s="73" t="s">
        <v>59</v>
      </c>
      <c r="E20" s="73" t="s">
        <v>60</v>
      </c>
      <c r="F20" s="74" t="s">
        <v>61</v>
      </c>
      <c r="G20" s="41"/>
      <c r="H20" s="56"/>
      <c r="I20" s="56"/>
      <c r="J20" s="22"/>
      <c r="K20" s="22"/>
    </row>
    <row r="21" spans="2:11" ht="15.75" x14ac:dyDescent="0.25">
      <c r="B21" s="71" t="s">
        <v>56</v>
      </c>
      <c r="C21" s="131" t="s">
        <v>43</v>
      </c>
      <c r="D21" s="68" t="str">
        <f>IF(C21="UREA","46-0-0",IF(C21="ANHYDROUS","82-0-0",IF(C21="UAN32","32-0-0",IF(C21="UAN28","28-0-0",""))))</f>
        <v>46-0-0</v>
      </c>
      <c r="E21" s="133">
        <v>564</v>
      </c>
      <c r="F21" s="69">
        <f>IF(C21="UREA",(E21/(0.46*2000)),IF(C21="ANHYDROUS",(E21/(0.82*2000)),IF(C21="UAN32",(E21/(0.32*2000)),IF(C21="UAN28",(E21/(0.28*2000)),""))))</f>
        <v>0.61304347826086958</v>
      </c>
      <c r="G21" s="41"/>
      <c r="H21" s="56"/>
      <c r="I21" s="56"/>
      <c r="J21" s="22"/>
      <c r="K21" s="22"/>
    </row>
    <row r="22" spans="2:11" ht="15.75" x14ac:dyDescent="0.25">
      <c r="B22" s="71" t="s">
        <v>63</v>
      </c>
      <c r="C22" s="132" t="s">
        <v>48</v>
      </c>
      <c r="D22" s="64" t="str">
        <f>IF(C22="MAP","11-52-0",IF(C22="DAP","18-46-0",IF(C22="10-34-0","10-43-0","")))</f>
        <v>18-46-0</v>
      </c>
      <c r="E22" s="134">
        <v>447</v>
      </c>
      <c r="F22" s="70">
        <f>IF(C22="MAP",((E22-2000*0.11*F21)/(2000*0.52)),IF(C22="DAP",((E22-2000*0.18*F21)/(2000*0.46)),IF(C22="10-34-0",((E22-2000*0.1*F21)/(2000*0.34)),"")))</f>
        <v>0.24598298676748581</v>
      </c>
      <c r="G22" s="41"/>
      <c r="H22" s="56"/>
      <c r="I22" s="56"/>
      <c r="J22" s="22"/>
      <c r="K22" s="22"/>
    </row>
    <row r="23" spans="2:11" ht="15.75" x14ac:dyDescent="0.25">
      <c r="B23" s="71" t="s">
        <v>57</v>
      </c>
      <c r="C23" s="132" t="s">
        <v>45</v>
      </c>
      <c r="D23" s="118" t="str">
        <f>IF(C23="POTASH (Muriate)","0-0-60",IF(C23="SULFATE POTASH","0-0-50",""))</f>
        <v>0-0-60</v>
      </c>
      <c r="E23" s="134">
        <v>340</v>
      </c>
      <c r="F23" s="70">
        <f>IF(C23="POTASH (Muriate)",(E23/(0.6*2000)),IF(C23="SULFATE POTASH",(E23/(0.5*2000)),""))</f>
        <v>0.28333333333333333</v>
      </c>
      <c r="G23" s="41"/>
      <c r="H23" s="56"/>
      <c r="I23" s="56"/>
      <c r="J23" s="22"/>
      <c r="K23" s="22"/>
    </row>
    <row r="24" spans="2:11" ht="15.75" x14ac:dyDescent="0.25">
      <c r="B24" s="67" t="s">
        <v>177</v>
      </c>
      <c r="C24" s="121" t="s">
        <v>178</v>
      </c>
      <c r="D24" s="119" t="s">
        <v>176</v>
      </c>
      <c r="E24" s="135">
        <v>8</v>
      </c>
      <c r="F24" s="120">
        <f>E24/0.67</f>
        <v>11.940298507462686</v>
      </c>
      <c r="G24" s="122" t="s">
        <v>179</v>
      </c>
      <c r="H24" s="56"/>
      <c r="I24" s="56"/>
      <c r="J24" s="22"/>
      <c r="K24" s="22"/>
    </row>
    <row r="25" spans="2:11" ht="15.75" x14ac:dyDescent="0.25">
      <c r="B25" s="56"/>
      <c r="C25" s="56"/>
      <c r="D25" s="56"/>
      <c r="E25" s="56"/>
      <c r="F25" s="56"/>
      <c r="G25" s="56"/>
      <c r="H25" s="56"/>
      <c r="I25" s="56"/>
      <c r="J25" s="22"/>
      <c r="K25" s="22"/>
    </row>
    <row r="26" spans="2:11" ht="18.75" x14ac:dyDescent="0.3">
      <c r="B26" s="150" t="s">
        <v>106</v>
      </c>
      <c r="C26" s="151"/>
      <c r="D26" s="56"/>
      <c r="E26" s="148" t="s">
        <v>122</v>
      </c>
      <c r="F26" s="149"/>
      <c r="G26" s="56"/>
      <c r="H26" s="148" t="s">
        <v>131</v>
      </c>
      <c r="I26" s="149"/>
      <c r="J26" s="22"/>
      <c r="K26" s="22"/>
    </row>
    <row r="27" spans="2:11" ht="15.75" x14ac:dyDescent="0.25">
      <c r="B27" s="87" t="s">
        <v>75</v>
      </c>
      <c r="C27" s="136" t="s">
        <v>72</v>
      </c>
      <c r="D27" s="56"/>
      <c r="E27" s="87" t="s">
        <v>123</v>
      </c>
      <c r="F27" s="136" t="s">
        <v>126</v>
      </c>
      <c r="G27" s="56"/>
      <c r="H27" s="87" t="s">
        <v>133</v>
      </c>
      <c r="I27" s="141">
        <v>12.5</v>
      </c>
      <c r="J27" s="22"/>
      <c r="K27" s="22"/>
    </row>
    <row r="28" spans="2:11" ht="15.75" x14ac:dyDescent="0.25">
      <c r="B28" s="88" t="s">
        <v>121</v>
      </c>
      <c r="C28" s="126" t="s">
        <v>71</v>
      </c>
      <c r="D28" s="56"/>
      <c r="E28" s="88" t="s">
        <v>103</v>
      </c>
      <c r="F28" s="138">
        <v>25</v>
      </c>
      <c r="G28" s="56"/>
      <c r="H28" s="88" t="s">
        <v>134</v>
      </c>
      <c r="I28" s="142">
        <v>2.5</v>
      </c>
      <c r="J28" s="22"/>
      <c r="K28" s="22"/>
    </row>
    <row r="29" spans="2:11" ht="15.75" x14ac:dyDescent="0.25">
      <c r="B29" s="88" t="s">
        <v>129</v>
      </c>
      <c r="C29" s="126">
        <v>2</v>
      </c>
      <c r="D29" s="56"/>
      <c r="E29" s="82" t="s">
        <v>128</v>
      </c>
      <c r="F29" s="139">
        <v>5</v>
      </c>
      <c r="G29" s="56"/>
      <c r="H29" s="88" t="s">
        <v>135</v>
      </c>
      <c r="I29" s="126" t="s">
        <v>132</v>
      </c>
      <c r="J29" s="22"/>
      <c r="K29" s="22"/>
    </row>
    <row r="30" spans="2:11" ht="33.75" customHeight="1" x14ac:dyDescent="0.25">
      <c r="B30" s="88" t="s">
        <v>108</v>
      </c>
      <c r="C30" s="126" t="s">
        <v>104</v>
      </c>
      <c r="D30" s="56"/>
      <c r="E30" s="91" t="s">
        <v>168</v>
      </c>
      <c r="F30" s="140">
        <v>14</v>
      </c>
      <c r="G30" s="56"/>
      <c r="H30" s="89" t="s">
        <v>136</v>
      </c>
      <c r="I30" s="143">
        <v>6</v>
      </c>
      <c r="J30" s="22"/>
      <c r="K30" s="22"/>
    </row>
    <row r="31" spans="2:11" ht="15.75" x14ac:dyDescent="0.25">
      <c r="B31" s="82" t="s">
        <v>144</v>
      </c>
      <c r="C31" s="137" t="s">
        <v>147</v>
      </c>
      <c r="D31" s="56"/>
      <c r="E31" s="92"/>
      <c r="F31" s="95"/>
      <c r="G31" s="56"/>
      <c r="H31" s="89" t="s">
        <v>137</v>
      </c>
      <c r="I31" s="143">
        <v>45</v>
      </c>
      <c r="J31" s="22"/>
      <c r="K31" s="22"/>
    </row>
    <row r="32" spans="2:11" ht="15.75" x14ac:dyDescent="0.25">
      <c r="B32" s="161"/>
      <c r="C32" s="161"/>
      <c r="D32" s="56"/>
      <c r="E32" s="92"/>
      <c r="F32" s="96"/>
      <c r="G32" s="56"/>
      <c r="H32" s="88" t="s">
        <v>138</v>
      </c>
      <c r="I32" s="126">
        <v>20</v>
      </c>
      <c r="J32" s="22"/>
      <c r="K32" s="22"/>
    </row>
    <row r="33" spans="2:11" ht="15" customHeight="1" x14ac:dyDescent="0.25">
      <c r="B33" s="159" t="s">
        <v>175</v>
      </c>
      <c r="C33" s="160"/>
      <c r="D33" s="22"/>
      <c r="E33" s="92"/>
      <c r="F33" s="22"/>
      <c r="G33" s="22"/>
      <c r="H33" s="88" t="s">
        <v>143</v>
      </c>
      <c r="I33" s="126">
        <v>1</v>
      </c>
      <c r="J33" s="22"/>
      <c r="K33" s="22"/>
    </row>
    <row r="34" spans="2:11" ht="15.75" x14ac:dyDescent="0.25">
      <c r="B34" s="75" t="s">
        <v>163</v>
      </c>
      <c r="C34" s="98">
        <f>IF(AND(C27="SPRING",C30="YES",C31="&lt; 2 DAYS"),'Nutrient Availablity'!E7,IF(AND(C27="SPRING",C30="YES",C31="3-4 DAYS"),'Nutrient Availablity'!E8,IF(AND(C27="SPRING",C30="YES",C31="5-6 DAYS"),'Nutrient Availablity'!E9,IF(AND(C27="SPRING",C30="YES",C31="7+ DAYS"),'Nutrient Availablity'!E10,IF(AND('Poultry Litter Tool'!C27="SPRING",'Poultry Litter Tool'!C30="NO"),'Nutrient Availablity'!E11,IF(AND(OR('Poultry Litter Tool'!C27="FALL",'Poultry Litter Tool'!C27="WINTER"),'Poultry Litter Tool'!C28="FALLOW",'Poultry Litter Tool'!C30="YES"),'Nutrient Availablity'!E12,IF(AND(OR('Poultry Litter Tool'!C27="FALL",'Poultry Litter Tool'!C27="WINTER"),'Poultry Litter Tool'!C28="FALLOW",'Poultry Litter Tool'!C30="NO"),'Nutrient Availablity'!E13,IF(AND(OR('Poultry Litter Tool'!C27="FALL",'Poultry Litter Tool'!C27="WINTER"),'Poultry Litter Tool'!C28="COVER CROP",'Poultry Litter Tool'!C30="YES"),'Nutrient Availablity'!E14,IF(AND(OR('Poultry Litter Tool'!C27="FALL",'Poultry Litter Tool'!C27="WINTER"),'Poultry Litter Tool'!C28="COVER CROP",'Poultry Litter Tool'!C30="NO"),'Nutrient Availablity'!E15,IF(AND(OR('Poultry Litter Tool'!C27="FALL",'Poultry Litter Tool'!C27="WINTER"),'Poultry Litter Tool'!C28="WHEAT",'Poultry Litter Tool'!C30="YES"),'Nutrient Availablity'!E16,IF(AND(OR('Poultry Litter Tool'!C27="FALL",'Poultry Litter Tool'!C27="WINTER"),'Poultry Litter Tool'!C28="WHEAT",'Poultry Litter Tool'!C30="NO"),'Nutrient Availablity'!E17,0)))))))))))</f>
        <v>0.5</v>
      </c>
      <c r="D34" s="22"/>
      <c r="E34" s="22"/>
      <c r="F34" s="22"/>
      <c r="G34" s="22"/>
      <c r="H34" s="82" t="s">
        <v>142</v>
      </c>
      <c r="I34" s="137">
        <v>20</v>
      </c>
      <c r="J34" s="22"/>
      <c r="K34" s="22"/>
    </row>
    <row r="35" spans="2:11" ht="15.75" x14ac:dyDescent="0.25">
      <c r="B35" s="63" t="s">
        <v>164</v>
      </c>
      <c r="C35" s="99">
        <f>'Nutrient Availablity'!F7</f>
        <v>0.8</v>
      </c>
      <c r="D35" s="22"/>
      <c r="E35" s="22"/>
      <c r="F35" s="22"/>
      <c r="G35" s="22"/>
      <c r="H35" s="94" t="s">
        <v>169</v>
      </c>
      <c r="I35" s="97">
        <f>((IF(I29="LOW",0.25,IF(I29="MEDIUM",0.28,IF(I29="HIGH",0.33,0)))*I34*2)+(I28/I30*I34*2)+((((I34/I31)*2)+I33)*I27))/I32</f>
        <v>2.5138888888888888</v>
      </c>
      <c r="J35" s="22"/>
      <c r="K35" s="22"/>
    </row>
    <row r="36" spans="2:11" ht="18.75" x14ac:dyDescent="0.3">
      <c r="B36" s="67" t="s">
        <v>165</v>
      </c>
      <c r="C36" s="100">
        <f>'Nutrient Availablity'!G7</f>
        <v>1</v>
      </c>
      <c r="D36" s="22"/>
      <c r="E36" s="22"/>
      <c r="F36" s="55"/>
      <c r="G36" s="22"/>
      <c r="H36" s="22"/>
      <c r="I36" s="22"/>
      <c r="J36" s="22"/>
      <c r="K36" s="22"/>
    </row>
    <row r="37" spans="2:11" ht="18.75" x14ac:dyDescent="0.3">
      <c r="B37" s="56"/>
      <c r="C37" s="56"/>
      <c r="D37" s="22"/>
      <c r="E37" s="55"/>
      <c r="F37" s="55"/>
      <c r="G37" s="22"/>
      <c r="H37" s="22"/>
      <c r="I37" s="22"/>
      <c r="J37" s="22"/>
      <c r="K37" s="22"/>
    </row>
    <row r="38" spans="2:11" ht="18.75" x14ac:dyDescent="0.3">
      <c r="B38" s="56"/>
      <c r="C38" s="56"/>
      <c r="D38" s="22"/>
      <c r="E38" s="55"/>
      <c r="F38" s="55"/>
      <c r="G38" s="22"/>
      <c r="H38" s="22"/>
      <c r="I38" s="22"/>
      <c r="J38" s="22"/>
      <c r="K38" s="22"/>
    </row>
    <row r="39" spans="2:11" ht="18.75" x14ac:dyDescent="0.3">
      <c r="B39" s="157" t="s">
        <v>130</v>
      </c>
      <c r="C39" s="158"/>
      <c r="D39" s="101"/>
      <c r="E39" s="55"/>
      <c r="F39" s="22"/>
      <c r="G39" s="22"/>
      <c r="H39" s="22"/>
      <c r="I39" s="22"/>
      <c r="J39" s="22"/>
      <c r="K39" s="22"/>
    </row>
    <row r="40" spans="2:11" ht="24.75" customHeight="1" x14ac:dyDescent="0.3">
      <c r="B40" s="102" t="s">
        <v>167</v>
      </c>
      <c r="C40" s="124">
        <f>IF(AND(C30="YES",F27="LITTER, HAULING, &amp; SPREAD"),(F28+(F30/C29)),IF(AND(C30="NO",F27="LITTER, HAULING, &amp; SPREAD"),F28,IF(AND(C30="YES",F27="LITTER &amp; HAULING"),(F28+F29+(F30/C29)),IF(AND(C30="NO",F27="LITTER &amp; HAULING"),(F28+F29),IF(AND(C30="YES",F27="LITTER &amp; SPREAD"),(F28+I35+(F30/C29)),IF(AND(C30="NO",F27="LITTER &amp; SPREAD"),(F28+I35),IF(AND(C30="YES",F27="LITTER ONLY"),(F28+F29+I35+(F30/C29)),IF(AND(C30="NO",F27="LITTER ONLY"),(F28+F29+I35),0))))))))</f>
        <v>39.513888888888886</v>
      </c>
      <c r="D40" s="55"/>
      <c r="E40" s="55"/>
      <c r="F40" s="22"/>
      <c r="G40" s="22"/>
      <c r="H40" s="22"/>
      <c r="I40" s="22"/>
      <c r="J40" s="22"/>
    </row>
    <row r="41" spans="2:11" ht="18.75" x14ac:dyDescent="0.3">
      <c r="B41" s="103" t="s">
        <v>186</v>
      </c>
      <c r="C41" s="104">
        <f>IF(AND(C9='List Names'!S11,F9="YES"),(((MIN((F12*C35),C14))*F22)+((MIN((F13*C36),C17))*F23)+(F24*0.1)),IF(F9="YES",((F11*F21*C34)+((MIN((F12*C35),C14))*F22)+((MIN((F13*C36),C17))*F23)+(F24*0.1)),"--"))</f>
        <v>40.856821281118037</v>
      </c>
      <c r="D41" s="55"/>
      <c r="E41" s="55"/>
      <c r="F41" s="22"/>
      <c r="G41" s="22"/>
      <c r="H41" s="22"/>
      <c r="I41" s="22"/>
      <c r="J41" s="22"/>
    </row>
    <row r="42" spans="2:11" ht="33" customHeight="1" x14ac:dyDescent="0.3">
      <c r="B42" s="110" t="s">
        <v>170</v>
      </c>
      <c r="C42" s="111">
        <f>IF(C9='List Names'!S11,((MIN(('Probablity Calc'!E56*'Poultry Litter Tool'!C35),'Poultry Litter Tool'!C14))*'Poultry Litter Tool'!F22)+((MIN(('Probablity Calc'!F56*'Poultry Litter Tool'!C36),'Poultry Litter Tool'!C17))*'Poultry Litter Tool'!F23)+(F24*0.1),('Probablity Calc'!D56*'Poultry Litter Tool'!F21*'Poultry Litter Tool'!C34)+((MIN(('Probablity Calc'!E56*'Poultry Litter Tool'!C35),'Poultry Litter Tool'!C14))*'Poultry Litter Tool'!F22)+((MIN(('Probablity Calc'!F56*'Poultry Litter Tool'!C36),'Poultry Litter Tool'!C17))*'Poultry Litter Tool'!F23)+(F24*0.1))</f>
        <v>41.116966208654269</v>
      </c>
      <c r="D42" s="55"/>
      <c r="E42" s="55"/>
      <c r="F42" s="22"/>
      <c r="G42" s="22"/>
      <c r="H42" s="22"/>
      <c r="I42" s="22"/>
      <c r="J42" s="22"/>
    </row>
    <row r="43" spans="2:11" ht="18.75" x14ac:dyDescent="0.3">
      <c r="B43" s="112" t="s">
        <v>171</v>
      </c>
      <c r="C43" s="113">
        <f>C40*C29</f>
        <v>79.027777777777771</v>
      </c>
      <c r="D43" s="55"/>
      <c r="E43" s="55"/>
      <c r="F43" s="22"/>
      <c r="G43" s="22"/>
      <c r="H43" s="22"/>
      <c r="I43" s="22"/>
      <c r="J43" s="22"/>
    </row>
    <row r="44" spans="2:11" ht="18.75" x14ac:dyDescent="0.3">
      <c r="B44" s="110" t="s">
        <v>172</v>
      </c>
      <c r="C44" s="111">
        <f>IF(F9="YES",((F11*F21*C34*C29)+((MIN(F12*C29*C35,C14))*F22)+((MIN(F13*C29*C36,C17))*F23)+(F24*0.1*C29)),"--")</f>
        <v>81.713642562236075</v>
      </c>
      <c r="D44" s="55"/>
      <c r="E44" s="55"/>
      <c r="F44" s="22"/>
      <c r="G44" s="22"/>
      <c r="H44" s="22"/>
      <c r="I44" s="22"/>
      <c r="J44" s="22"/>
    </row>
    <row r="45" spans="2:11" ht="32.25" x14ac:dyDescent="0.3">
      <c r="B45" s="105" t="s">
        <v>187</v>
      </c>
      <c r="C45" s="106" t="str">
        <f>IF(F9="YES","",(LOOKUP(C40,'Probablity Calc'!G6:G106,'Probablity Calc'!C6:C106)))</f>
        <v/>
      </c>
      <c r="D45" s="55"/>
      <c r="E45" s="55"/>
      <c r="F45" s="55"/>
      <c r="G45" s="22"/>
      <c r="H45" s="22"/>
      <c r="I45" s="22"/>
      <c r="J45" s="22"/>
    </row>
    <row r="46" spans="2:11" ht="18.75" x14ac:dyDescent="0.3">
      <c r="B46" s="107" t="s">
        <v>174</v>
      </c>
      <c r="C46" s="108">
        <f>IF(OR(F9="--Choose One--",F9="No"),"--",IF((((C41-(C40-I35))*I32)-(I27*I33))/(((IF(I29="LOW",0.25,IF(I29="MEDIUM",0.28,IF(I29="HIGH",0.33,0))))*2)+((I28/I30)*2)+(I27*2/I31))&lt;0,0,(((C41-(C40-I35))*I32)-(I27*I33))/(((IF(I29="LOW",0.25,IF(I29="MEDIUM",0.28,IF(I29="HIGH",0.33,0))))*2)+((I28/I30)*2)+(I27*2/I31))))</f>
        <v>34.219284153014513</v>
      </c>
      <c r="D46" s="109" t="s">
        <v>173</v>
      </c>
      <c r="E46" s="55"/>
      <c r="F46" s="55"/>
      <c r="G46" s="55"/>
      <c r="H46" s="55"/>
    </row>
    <row r="47" spans="2:11" ht="18.75" x14ac:dyDescent="0.3">
      <c r="B47" s="92"/>
      <c r="C47" s="92"/>
      <c r="D47" s="22"/>
      <c r="E47" s="55"/>
      <c r="G47" s="55"/>
      <c r="H47" s="55"/>
    </row>
    <row r="48" spans="2:11" ht="18.75" x14ac:dyDescent="0.3">
      <c r="B48" s="22"/>
      <c r="C48" s="92"/>
      <c r="D48" s="22"/>
      <c r="G48" s="55"/>
      <c r="H48" s="55"/>
    </row>
    <row r="49" spans="2:8" ht="18.75" x14ac:dyDescent="0.3">
      <c r="B49" s="22"/>
      <c r="C49" s="92"/>
      <c r="D49" s="55"/>
      <c r="H49" s="55"/>
    </row>
    <row r="50" spans="2:8" ht="18.75" x14ac:dyDescent="0.3">
      <c r="B50" s="22"/>
      <c r="C50" s="22"/>
      <c r="D50" s="55"/>
    </row>
    <row r="51" spans="2:8" ht="18.75" x14ac:dyDescent="0.3">
      <c r="B51" s="22"/>
      <c r="C51" s="22"/>
      <c r="D51" s="55"/>
    </row>
    <row r="52" spans="2:8" ht="18.75" x14ac:dyDescent="0.3">
      <c r="B52" s="22"/>
      <c r="C52" s="22"/>
      <c r="D52" s="55"/>
    </row>
    <row r="53" spans="2:8" ht="18.75" x14ac:dyDescent="0.3">
      <c r="B53" s="55"/>
      <c r="C53" s="22"/>
    </row>
    <row r="54" spans="2:8" ht="18.75" x14ac:dyDescent="0.3">
      <c r="B54" s="55"/>
      <c r="C54" s="22"/>
    </row>
    <row r="55" spans="2:8" ht="11.25" customHeight="1" x14ac:dyDescent="0.3">
      <c r="B55" s="55"/>
      <c r="C55" s="55"/>
    </row>
    <row r="56" spans="2:8" ht="18.75" x14ac:dyDescent="0.3">
      <c r="B56" s="55"/>
      <c r="C56" s="55"/>
    </row>
    <row r="57" spans="2:8" ht="18.75" x14ac:dyDescent="0.3">
      <c r="C57" s="55"/>
    </row>
    <row r="58" spans="2:8" ht="18.75" x14ac:dyDescent="0.3">
      <c r="C58" s="55"/>
    </row>
    <row r="61" spans="2:8" x14ac:dyDescent="0.25">
      <c r="D61" s="19"/>
    </row>
    <row r="67" spans="2:3" x14ac:dyDescent="0.25">
      <c r="C67" s="19"/>
    </row>
    <row r="69" spans="2:3" x14ac:dyDescent="0.25">
      <c r="B69" s="20"/>
    </row>
    <row r="70" spans="2:3" x14ac:dyDescent="0.25">
      <c r="B70" s="20"/>
    </row>
    <row r="72" spans="2:3" x14ac:dyDescent="0.25">
      <c r="B72" s="20"/>
    </row>
    <row r="73" spans="2:3" x14ac:dyDescent="0.25">
      <c r="B73" s="20"/>
    </row>
    <row r="75" spans="2:3" x14ac:dyDescent="0.25">
      <c r="B75" s="20"/>
    </row>
    <row r="76" spans="2:3" x14ac:dyDescent="0.25">
      <c r="B76" s="20"/>
    </row>
    <row r="78" spans="2:3" x14ac:dyDescent="0.25">
      <c r="B78" s="20"/>
    </row>
    <row r="79" spans="2:3" x14ac:dyDescent="0.25">
      <c r="B79" s="20"/>
    </row>
  </sheetData>
  <sheetProtection algorithmName="SHA-512" hashValue="AdF4zEtBj8EiR7RKgpZ/sJO/EYO/WL13OscdXaEycGoDOUBf4wXDGM6sMOr0ExsHIaG6BR5VAJJytfIsYSmkNA==" saltValue="l8MBE+L4o7n2tA7+JlIV0Q==" spinCount="100000" sheet="1" objects="1" scenarios="1"/>
  <mergeCells count="9">
    <mergeCell ref="B39:C39"/>
    <mergeCell ref="B33:C33"/>
    <mergeCell ref="B32:C32"/>
    <mergeCell ref="H26:I26"/>
    <mergeCell ref="B26:C26"/>
    <mergeCell ref="C19:F19"/>
    <mergeCell ref="B8:C8"/>
    <mergeCell ref="E8:F8"/>
    <mergeCell ref="E26:F26"/>
  </mergeCells>
  <conditionalFormatting sqref="E9:F9">
    <cfRule type="expression" dxfId="41" priority="57">
      <formula>$F$9="YES"</formula>
    </cfRule>
    <cfRule type="expression" dxfId="40" priority="58">
      <formula>$F$9="NO"</formula>
    </cfRule>
    <cfRule type="expression" dxfId="39" priority="59">
      <formula>$F$9="--Choose One--"</formula>
    </cfRule>
  </conditionalFormatting>
  <conditionalFormatting sqref="B28:C28">
    <cfRule type="expression" dxfId="38" priority="49" stopIfTrue="1">
      <formula>#REF!="--Choose One--"</formula>
    </cfRule>
    <cfRule type="expression" dxfId="37" priority="52">
      <formula>#REF!="SPRING"</formula>
    </cfRule>
  </conditionalFormatting>
  <conditionalFormatting sqref="F9">
    <cfRule type="colorScale" priority="64">
      <colorScale>
        <cfvo type="formula" val="$F$9"/>
        <cfvo type="max"/>
        <color rgb="FFFF7128"/>
        <color rgb="FFFFEF9C"/>
      </colorScale>
    </cfRule>
  </conditionalFormatting>
  <conditionalFormatting sqref="E10:F13">
    <cfRule type="expression" dxfId="36" priority="47">
      <formula>$F$9="--Choose One--"</formula>
    </cfRule>
    <cfRule type="expression" dxfId="35" priority="48">
      <formula>$F$9="NO"</formula>
    </cfRule>
  </conditionalFormatting>
  <conditionalFormatting sqref="E28:F28">
    <cfRule type="expression" dxfId="34" priority="7">
      <formula>AND($C$30="YES",$F$27="LITTER &amp; SPREAD")</formula>
    </cfRule>
    <cfRule type="expression" dxfId="33" priority="10">
      <formula>AND($C$30="YES",$F$27="LITTER, HAULING, &amp; SPREAD")</formula>
    </cfRule>
    <cfRule type="expression" dxfId="32" priority="12">
      <formula>AND($C$30="YES",$F$27="--CHOOSE ONE--")</formula>
    </cfRule>
    <cfRule type="expression" dxfId="31" priority="39">
      <formula>$F$27="LITTER &amp; SPREAD"</formula>
    </cfRule>
    <cfRule type="expression" dxfId="30" priority="40">
      <formula>$F$27="LITTER, HAULING, &amp; SPREAD"</formula>
    </cfRule>
    <cfRule type="expression" dxfId="29" priority="43">
      <formula>$F$27="--Choose One--"</formula>
    </cfRule>
  </conditionalFormatting>
  <conditionalFormatting sqref="B31:C31">
    <cfRule type="expression" dxfId="28" priority="31">
      <formula>$C$27="--Choose One--"</formula>
    </cfRule>
    <cfRule type="expression" dxfId="27" priority="32">
      <formula>$C$27="WINTER"</formula>
    </cfRule>
    <cfRule type="expression" dxfId="26" priority="33">
      <formula>$C$27="FALL"</formula>
    </cfRule>
    <cfRule type="expression" dxfId="25" priority="34">
      <formula>$C$30="NO"</formula>
    </cfRule>
    <cfRule type="expression" dxfId="24" priority="37">
      <formula>$C$30="--Choose One--"</formula>
    </cfRule>
    <cfRule type="expression" dxfId="23" priority="38">
      <formula>$C$30="--Choose One--"</formula>
    </cfRule>
  </conditionalFormatting>
  <conditionalFormatting sqref="B30:C30">
    <cfRule type="expression" dxfId="22" priority="28">
      <formula>$C$27="WINTER"</formula>
    </cfRule>
    <cfRule type="expression" dxfId="21" priority="29">
      <formula>$C$27="FALL"</formula>
    </cfRule>
    <cfRule type="expression" dxfId="20" priority="30">
      <formula>$C$27="--Choose One--"</formula>
    </cfRule>
    <cfRule type="expression" dxfId="19" priority="35">
      <formula>$C$30="NO"</formula>
    </cfRule>
    <cfRule type="expression" dxfId="18" priority="36">
      <formula>$C$30="--Choose One--"</formula>
    </cfRule>
  </conditionalFormatting>
  <conditionalFormatting sqref="E30:F30">
    <cfRule type="expression" dxfId="17" priority="22">
      <formula>$C$30="YES"</formula>
    </cfRule>
    <cfRule type="expression" dxfId="16" priority="26">
      <formula>$C$30="--CHOOSE ONE--"</formula>
    </cfRule>
    <cfRule type="expression" dxfId="15" priority="27">
      <formula>$C$30="NO"</formula>
    </cfRule>
  </conditionalFormatting>
  <conditionalFormatting sqref="E29:F29">
    <cfRule type="expression" dxfId="14" priority="1">
      <formula>AND($C$30="NO",$F$27="LITTER ONLY")</formula>
    </cfRule>
    <cfRule type="expression" dxfId="13" priority="2">
      <formula>AND($C$30="NO",$F$27="LITTER &amp; SPREAD")</formula>
    </cfRule>
    <cfRule type="expression" dxfId="12" priority="3">
      <formula>AND($C$30="NO",$F$27="LITTER &amp; HAULING")</formula>
    </cfRule>
    <cfRule type="expression" dxfId="11" priority="4">
      <formula>AND($C$30="NO",$F$27="LITTER, HAULING, &amp; SPREAD")</formula>
    </cfRule>
    <cfRule type="expression" dxfId="10" priority="5">
      <formula>AND($C$30="NO",$F$27="--CHOOSE ONE--")</formula>
    </cfRule>
    <cfRule type="expression" dxfId="9" priority="6">
      <formula>AND($C$30="YES",$F$27="LITTER ONLY")</formula>
    </cfRule>
    <cfRule type="expression" dxfId="8" priority="8">
      <formula>AND($C$30="YES",$F$27="LITTER &amp; SPREAD")</formula>
    </cfRule>
    <cfRule type="expression" dxfId="7" priority="9">
      <formula>AND($C$30="YES", $F$27="LITTER &amp; HAULING")</formula>
    </cfRule>
    <cfRule type="expression" dxfId="6" priority="11">
      <formula>AND($C$30="YES",$F$27="LITTER, HAULING, &amp; SPREAD")</formula>
    </cfRule>
    <cfRule type="expression" dxfId="5" priority="13">
      <formula>AND($C$30="YES",$F$27="--CHOOSE ONE--")</formula>
    </cfRule>
    <cfRule type="expression" dxfId="4" priority="14">
      <formula>AND($C$30="--CHOOSE ONE--",$F$27="LITTER &amp; SPREAD")</formula>
    </cfRule>
    <cfRule type="expression" dxfId="3" priority="15">
      <formula>AND($C$30="--CHOOSE ONE--",$F$27="LITTER &amp; HAULING")</formula>
    </cfRule>
    <cfRule type="expression" dxfId="2" priority="16">
      <formula>AND($C$30="--CHOOSE ONE--",$F$27="LITTER, HAULING, &amp; SPREAD")</formula>
    </cfRule>
    <cfRule type="expression" dxfId="1" priority="17">
      <formula>AND($C$30="--CHOOSE ONE--",$F$27="--CHOOSE ONE--")</formula>
    </cfRule>
    <cfRule type="expression" dxfId="0" priority="18">
      <formula>AND($C$30="--CHOOSE ONE--",$F$27="LITTER ONLY")</formula>
    </cfRule>
  </conditionalFormatting>
  <dataValidations count="10">
    <dataValidation type="list" allowBlank="1" showInputMessage="1" showErrorMessage="1" sqref="C21">
      <formula1>N</formula1>
    </dataValidation>
    <dataValidation type="list" allowBlank="1" showInputMessage="1" showErrorMessage="1" sqref="C23">
      <formula1>P</formula1>
    </dataValidation>
    <dataValidation type="list" allowBlank="1" showInputMessage="1" showErrorMessage="1" sqref="C22">
      <formula1>K</formula1>
    </dataValidation>
    <dataValidation type="list" allowBlank="1" showInputMessage="1" showErrorMessage="1" sqref="C28">
      <formula1>WINTER</formula1>
    </dataValidation>
    <dataValidation type="list" allowBlank="1" showInputMessage="1" showErrorMessage="1" sqref="C27">
      <formula1>APPLIED</formula1>
    </dataValidation>
    <dataValidation type="list" allowBlank="1" showInputMessage="1" showErrorMessage="1" sqref="F9 C30">
      <formula1>MEASURE</formula1>
    </dataValidation>
    <dataValidation type="list" allowBlank="1" showInputMessage="1" showErrorMessage="1" sqref="C9">
      <formula1>CROPS</formula1>
    </dataValidation>
    <dataValidation type="list" allowBlank="1" showInputMessage="1" showErrorMessage="1" sqref="F27">
      <formula1>PRICING</formula1>
    </dataValidation>
    <dataValidation type="list" allowBlank="1" showInputMessage="1" showErrorMessage="1" sqref="I29">
      <formula1>OWNERSHIP</formula1>
    </dataValidation>
    <dataValidation type="list" allowBlank="1" showInputMessage="1" showErrorMessage="1" sqref="C31">
      <formula1>DAYS</formula1>
    </dataValidation>
  </dataValidations>
  <pageMargins left="0.7" right="0.7" top="0.75" bottom="0.75" header="0.3" footer="0.3"/>
  <pageSetup scale="50" orientation="landscape" horizontalDpi="4294967292" verticalDpi="4294967292"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8"/>
  <sheetViews>
    <sheetView workbookViewId="0">
      <selection activeCell="D38" sqref="D38"/>
    </sheetView>
  </sheetViews>
  <sheetFormatPr defaultRowHeight="15" x14ac:dyDescent="0.25"/>
  <cols>
    <col min="2" max="2" width="25.85546875" bestFit="1" customWidth="1"/>
    <col min="3" max="3" width="14.140625" bestFit="1" customWidth="1"/>
    <col min="4" max="4" width="15.42578125" customWidth="1"/>
    <col min="5" max="5" width="17.42578125" customWidth="1"/>
    <col min="6" max="6" width="17.7109375" customWidth="1"/>
    <col min="7" max="7" width="18.85546875" bestFit="1" customWidth="1"/>
    <col min="8" max="8" width="20.140625" bestFit="1" customWidth="1"/>
    <col min="9" max="9" width="14.140625" bestFit="1" customWidth="1"/>
    <col min="10" max="10" width="20.140625" bestFit="1" customWidth="1"/>
    <col min="13" max="13" width="20.140625" bestFit="1" customWidth="1"/>
  </cols>
  <sheetData>
    <row r="2" spans="2:10" x14ac:dyDescent="0.25">
      <c r="E2" s="5" t="s">
        <v>14</v>
      </c>
    </row>
    <row r="3" spans="2:10" x14ac:dyDescent="0.25">
      <c r="B3" s="5" t="s">
        <v>13</v>
      </c>
      <c r="C3" s="5"/>
      <c r="E3" t="s">
        <v>2</v>
      </c>
      <c r="F3" t="s">
        <v>10</v>
      </c>
      <c r="G3" t="s">
        <v>11</v>
      </c>
      <c r="H3" t="s">
        <v>1</v>
      </c>
      <c r="I3" t="s">
        <v>19</v>
      </c>
      <c r="J3" t="s">
        <v>12</v>
      </c>
    </row>
    <row r="4" spans="2:10" x14ac:dyDescent="0.25">
      <c r="B4" t="s">
        <v>4</v>
      </c>
      <c r="C4" s="8">
        <v>3</v>
      </c>
      <c r="E4">
        <v>1</v>
      </c>
      <c r="F4" s="9">
        <v>25</v>
      </c>
      <c r="G4" s="9">
        <v>12</v>
      </c>
      <c r="H4" s="15">
        <v>3.5</v>
      </c>
      <c r="I4" s="17">
        <v>0.15</v>
      </c>
      <c r="J4" s="9">
        <v>1</v>
      </c>
    </row>
    <row r="5" spans="2:10" x14ac:dyDescent="0.25">
      <c r="B5" t="s">
        <v>3</v>
      </c>
      <c r="C5" s="9">
        <v>950</v>
      </c>
      <c r="E5">
        <v>2</v>
      </c>
      <c r="F5" s="9">
        <v>10</v>
      </c>
      <c r="G5" s="9">
        <v>15</v>
      </c>
      <c r="H5" s="15">
        <v>3.57</v>
      </c>
      <c r="I5" s="17">
        <v>0.15</v>
      </c>
      <c r="J5" s="9">
        <v>2</v>
      </c>
    </row>
    <row r="6" spans="2:10" x14ac:dyDescent="0.25">
      <c r="B6" t="s">
        <v>5</v>
      </c>
      <c r="C6" s="8">
        <v>12.5</v>
      </c>
      <c r="E6">
        <v>3</v>
      </c>
      <c r="F6" s="9">
        <v>10</v>
      </c>
      <c r="G6" s="9">
        <v>10</v>
      </c>
      <c r="H6" s="15">
        <v>3.6</v>
      </c>
      <c r="I6" s="17">
        <v>0.15</v>
      </c>
      <c r="J6" s="9">
        <v>3</v>
      </c>
    </row>
    <row r="9" spans="2:10" x14ac:dyDescent="0.25">
      <c r="B9" s="5" t="s">
        <v>15</v>
      </c>
    </row>
    <row r="10" spans="2:10" x14ac:dyDescent="0.25">
      <c r="B10" s="7" t="s">
        <v>18</v>
      </c>
      <c r="C10" s="10">
        <v>0.16</v>
      </c>
    </row>
    <row r="11" spans="2:10" x14ac:dyDescent="0.25">
      <c r="B11" s="5"/>
      <c r="C11" s="9"/>
    </row>
    <row r="12" spans="2:10" x14ac:dyDescent="0.25">
      <c r="B12" t="s">
        <v>20</v>
      </c>
      <c r="C12" s="11">
        <v>0.04</v>
      </c>
    </row>
    <row r="13" spans="2:10" x14ac:dyDescent="0.25">
      <c r="B13" t="s">
        <v>21</v>
      </c>
      <c r="C13" s="12">
        <v>1.4E-2</v>
      </c>
    </row>
    <row r="14" spans="2:10" x14ac:dyDescent="0.25">
      <c r="B14" t="s">
        <v>22</v>
      </c>
      <c r="C14" s="9"/>
    </row>
    <row r="15" spans="2:10" x14ac:dyDescent="0.25">
      <c r="B15" s="6" t="s">
        <v>16</v>
      </c>
      <c r="C15" s="13">
        <v>1.7500000000000002E-2</v>
      </c>
    </row>
    <row r="16" spans="2:10" x14ac:dyDescent="0.25">
      <c r="B16" s="6" t="s">
        <v>17</v>
      </c>
      <c r="C16" s="14">
        <v>0.02</v>
      </c>
    </row>
    <row r="17" spans="2:6" x14ac:dyDescent="0.25">
      <c r="B17" s="6"/>
      <c r="C17" s="4"/>
    </row>
    <row r="18" spans="2:6" x14ac:dyDescent="0.25">
      <c r="B18" s="6"/>
      <c r="C18" s="4"/>
    </row>
    <row r="19" spans="2:6" x14ac:dyDescent="0.25">
      <c r="B19" s="6"/>
      <c r="C19" s="4"/>
    </row>
    <row r="20" spans="2:6" x14ac:dyDescent="0.25">
      <c r="B20" s="6"/>
      <c r="C20" s="4"/>
    </row>
    <row r="21" spans="2:6" ht="30" x14ac:dyDescent="0.25">
      <c r="B21" t="s">
        <v>0</v>
      </c>
      <c r="C21" s="3" t="s">
        <v>6</v>
      </c>
      <c r="D21" s="3" t="s">
        <v>7</v>
      </c>
      <c r="E21" s="3" t="s">
        <v>8</v>
      </c>
      <c r="F21" s="3" t="s">
        <v>9</v>
      </c>
    </row>
    <row r="22" spans="2:6" x14ac:dyDescent="0.25">
      <c r="B22">
        <v>1</v>
      </c>
      <c r="C22" s="4">
        <f>$C$4/6*F4*2/$C$5</f>
        <v>2.6315789473684209E-2</v>
      </c>
      <c r="D22" s="4">
        <f>(((F4/45)*2)+(G4/60))*$C$6/$C$5</f>
        <v>1.7251461988304094E-2</v>
      </c>
      <c r="E22" s="4">
        <f>IF(J4=1,($C$12*(($C$10*100)-(I4*100))),IF(J4=2,($C$13*H4)*(($C$10*100)-(I4*100)),IF(J4=3,(($C$15*H4)+$C$16)*(($C$10*100)-(I4*100)))))</f>
        <v>0.04</v>
      </c>
      <c r="F22" s="16">
        <f>H4-(SUM(C22:E22))</f>
        <v>3.4164327485380115</v>
      </c>
    </row>
    <row r="23" spans="2:6" x14ac:dyDescent="0.25">
      <c r="B23">
        <v>2</v>
      </c>
      <c r="C23" s="4">
        <f>$C$4/6*F5*2/$C$5</f>
        <v>1.0526315789473684E-2</v>
      </c>
      <c r="D23" s="4">
        <f>(((F5/45)*2)+(G5/60))*$C$6/$C$5</f>
        <v>9.1374269005847948E-3</v>
      </c>
      <c r="E23" s="4">
        <f>IF(J5=1,($C$12*(($C$10*100)-(I5*100))),IF(J5=2,($C$13*H5)*(($C$10*100)-(I5*100)),IF(J5=3,(($C$15*H5)+$C$16)*(($C$10*100)-(I5*100)))))</f>
        <v>4.9979999999999997E-2</v>
      </c>
      <c r="F23" s="16">
        <f>H5-(SUM(C23:E23))</f>
        <v>3.5003562573099414</v>
      </c>
    </row>
    <row r="24" spans="2:6" x14ac:dyDescent="0.25">
      <c r="B24">
        <v>3</v>
      </c>
      <c r="C24" s="4">
        <f>$C$4/6*F6*2/$C$5</f>
        <v>1.0526315789473684E-2</v>
      </c>
      <c r="D24" s="4">
        <f>(((F6/45)*2)+(G6/60))*$C$6/$C$5</f>
        <v>8.0409356725146194E-3</v>
      </c>
      <c r="E24" s="4">
        <f>IF(J6=1,($C$12*(($C$10*100)-(I6*100))),IF(J6=2,($C$13*H6)*(($C$10*100)-(I6*100)),IF(J6=3,(($C$15*H6)+$C$16)*(($C$10*100)-(I6*100)))))</f>
        <v>8.3000000000000018E-2</v>
      </c>
      <c r="F24" s="16">
        <f>H6-(SUM(C24:E24))</f>
        <v>3.4984327485380118</v>
      </c>
    </row>
    <row r="34" spans="2:3" x14ac:dyDescent="0.25">
      <c r="C34" s="1"/>
    </row>
    <row r="38" spans="2:3" x14ac:dyDescent="0.25">
      <c r="B38" s="2"/>
    </row>
    <row r="39" spans="2:3" x14ac:dyDescent="0.25">
      <c r="B39" s="2"/>
    </row>
    <row r="41" spans="2:3" x14ac:dyDescent="0.25">
      <c r="B41" s="2"/>
    </row>
    <row r="42" spans="2:3" x14ac:dyDescent="0.25">
      <c r="B42" s="2"/>
    </row>
    <row r="44" spans="2:3" x14ac:dyDescent="0.25">
      <c r="B44" s="2"/>
    </row>
    <row r="45" spans="2:3" x14ac:dyDescent="0.25">
      <c r="B45" s="2"/>
    </row>
    <row r="47" spans="2:3" x14ac:dyDescent="0.25">
      <c r="B47" s="2"/>
    </row>
    <row r="48" spans="2:3" x14ac:dyDescent="0.25">
      <c r="B48" s="2"/>
    </row>
  </sheetData>
  <pageMargins left="0.7" right="0.7" top="0.75" bottom="0.75" header="0.3" footer="0.3"/>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E7"/>
  <sheetViews>
    <sheetView workbookViewId="0"/>
  </sheetViews>
  <sheetFormatPr defaultRowHeight="15" x14ac:dyDescent="0.25"/>
  <cols>
    <col min="5" max="5" width="18.5703125" customWidth="1"/>
  </cols>
  <sheetData>
    <row r="4" spans="5:5" x14ac:dyDescent="0.25">
      <c r="E4" s="21" t="s">
        <v>30</v>
      </c>
    </row>
    <row r="5" spans="5:5" x14ac:dyDescent="0.25">
      <c r="E5" t="s">
        <v>23</v>
      </c>
    </row>
    <row r="6" spans="5:5" x14ac:dyDescent="0.25">
      <c r="E6" t="s">
        <v>24</v>
      </c>
    </row>
    <row r="7" spans="5:5" x14ac:dyDescent="0.25">
      <c r="E7" t="s">
        <v>25</v>
      </c>
    </row>
  </sheetData>
  <pageMargins left="0.7" right="0.7" top="0.75" bottom="0.75" header="0.3" footer="0.3"/>
  <pageSetup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9" sqref="F29"/>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D11"/>
  <sheetViews>
    <sheetView workbookViewId="0">
      <selection activeCell="E13" sqref="E13"/>
    </sheetView>
  </sheetViews>
  <sheetFormatPr defaultRowHeight="15" x14ac:dyDescent="0.25"/>
  <sheetData>
    <row r="9" spans="4:4" x14ac:dyDescent="0.25">
      <c r="D9" t="s">
        <v>166</v>
      </c>
    </row>
    <row r="11" spans="4:4" x14ac:dyDescent="0.25">
      <c r="D11" s="93">
        <v>14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T22"/>
  <sheetViews>
    <sheetView workbookViewId="0">
      <selection activeCell="Q9" sqref="Q9:Q11"/>
    </sheetView>
  </sheetViews>
  <sheetFormatPr defaultRowHeight="15" x14ac:dyDescent="0.25"/>
  <cols>
    <col min="4" max="4" width="13.85546875" customWidth="1"/>
    <col min="5" max="5" width="14.7109375" bestFit="1" customWidth="1"/>
    <col min="7" max="7" width="17.28515625" bestFit="1" customWidth="1"/>
    <col min="9" max="9" width="14.7109375" bestFit="1" customWidth="1"/>
    <col min="11" max="11" width="14.7109375" bestFit="1" customWidth="1"/>
    <col min="13" max="13" width="14.7109375" bestFit="1" customWidth="1"/>
    <col min="15" max="15" width="14.7109375" bestFit="1" customWidth="1"/>
    <col min="19" max="19" width="30.42578125" bestFit="1" customWidth="1"/>
    <col min="20" max="20" width="25.85546875" bestFit="1" customWidth="1"/>
  </cols>
  <sheetData>
    <row r="9" spans="2:20" x14ac:dyDescent="0.25">
      <c r="B9" s="21" t="s">
        <v>139</v>
      </c>
      <c r="D9" s="21" t="s">
        <v>40</v>
      </c>
      <c r="E9" s="21" t="s">
        <v>40</v>
      </c>
      <c r="G9" s="21" t="s">
        <v>40</v>
      </c>
      <c r="H9" s="42"/>
      <c r="I9" s="21" t="s">
        <v>40</v>
      </c>
      <c r="K9" s="21" t="s">
        <v>40</v>
      </c>
      <c r="M9" s="21" t="s">
        <v>40</v>
      </c>
      <c r="O9" s="21" t="s">
        <v>40</v>
      </c>
      <c r="Q9" s="21" t="s">
        <v>40</v>
      </c>
      <c r="S9" s="21" t="s">
        <v>40</v>
      </c>
      <c r="T9" s="21" t="s">
        <v>40</v>
      </c>
    </row>
    <row r="10" spans="2:20" x14ac:dyDescent="0.25">
      <c r="B10" s="42" t="s">
        <v>132</v>
      </c>
      <c r="D10" s="42" t="s">
        <v>110</v>
      </c>
      <c r="E10" s="21" t="s">
        <v>43</v>
      </c>
      <c r="G10" s="21" t="s">
        <v>45</v>
      </c>
      <c r="H10" s="42"/>
      <c r="I10" s="21" t="s">
        <v>47</v>
      </c>
      <c r="K10" s="21" t="s">
        <v>68</v>
      </c>
      <c r="M10" s="21" t="s">
        <v>71</v>
      </c>
      <c r="O10" s="21" t="s">
        <v>72</v>
      </c>
      <c r="Q10" s="21" t="s">
        <v>104</v>
      </c>
      <c r="S10" s="42" t="s">
        <v>112</v>
      </c>
      <c r="T10" s="42" t="s">
        <v>127</v>
      </c>
    </row>
    <row r="11" spans="2:20" x14ac:dyDescent="0.25">
      <c r="B11" s="42" t="s">
        <v>140</v>
      </c>
      <c r="D11" s="42" t="s">
        <v>111</v>
      </c>
      <c r="E11" s="21" t="s">
        <v>44</v>
      </c>
      <c r="G11" s="21" t="s">
        <v>46</v>
      </c>
      <c r="H11" s="42"/>
      <c r="I11" s="21" t="s">
        <v>48</v>
      </c>
      <c r="K11" s="21" t="s">
        <v>70</v>
      </c>
      <c r="M11" s="21" t="s">
        <v>107</v>
      </c>
      <c r="O11" s="21" t="s">
        <v>73</v>
      </c>
      <c r="Q11" s="21" t="s">
        <v>105</v>
      </c>
      <c r="S11" s="42" t="s">
        <v>113</v>
      </c>
      <c r="T11" s="42" t="s">
        <v>124</v>
      </c>
    </row>
    <row r="12" spans="2:20" x14ac:dyDescent="0.25">
      <c r="B12" s="42" t="s">
        <v>141</v>
      </c>
      <c r="E12" s="21" t="s">
        <v>41</v>
      </c>
      <c r="G12" s="21"/>
      <c r="H12" s="42"/>
      <c r="I12" s="21" t="s">
        <v>49</v>
      </c>
      <c r="M12" s="21" t="s">
        <v>62</v>
      </c>
      <c r="O12" s="21" t="s">
        <v>74</v>
      </c>
      <c r="S12" s="42" t="s">
        <v>114</v>
      </c>
      <c r="T12" s="42" t="s">
        <v>125</v>
      </c>
    </row>
    <row r="13" spans="2:20" x14ac:dyDescent="0.25">
      <c r="E13" s="21" t="s">
        <v>42</v>
      </c>
      <c r="G13" s="21"/>
      <c r="H13" s="42"/>
      <c r="I13" s="21"/>
      <c r="S13" s="42" t="s">
        <v>115</v>
      </c>
      <c r="T13" s="42" t="s">
        <v>126</v>
      </c>
    </row>
    <row r="16" spans="2:20" x14ac:dyDescent="0.25">
      <c r="D16" s="21"/>
    </row>
    <row r="17" spans="2:4" x14ac:dyDescent="0.25">
      <c r="D17" s="42"/>
    </row>
    <row r="18" spans="2:4" x14ac:dyDescent="0.25">
      <c r="B18" s="21" t="s">
        <v>40</v>
      </c>
      <c r="D18" s="42"/>
    </row>
    <row r="19" spans="2:4" x14ac:dyDescent="0.25">
      <c r="B19" s="42" t="s">
        <v>145</v>
      </c>
      <c r="D19" s="42"/>
    </row>
    <row r="20" spans="2:4" x14ac:dyDescent="0.25">
      <c r="B20" s="42" t="s">
        <v>146</v>
      </c>
      <c r="D20" s="42"/>
    </row>
    <row r="21" spans="2:4" x14ac:dyDescent="0.25">
      <c r="B21" s="42" t="s">
        <v>147</v>
      </c>
    </row>
    <row r="22" spans="2:4" x14ac:dyDescent="0.25">
      <c r="B22" s="21" t="s">
        <v>148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04"/>
  <sheetViews>
    <sheetView topLeftCell="A277" workbookViewId="0">
      <selection activeCell="E223" sqref="E223"/>
    </sheetView>
  </sheetViews>
  <sheetFormatPr defaultRowHeight="15" x14ac:dyDescent="0.25"/>
  <cols>
    <col min="2" max="10" width="9.140625" style="42"/>
    <col min="12" max="15" width="10.5703125" style="42" customWidth="1"/>
  </cols>
  <sheetData>
    <row r="2" spans="2:15" x14ac:dyDescent="0.25">
      <c r="B2" s="162" t="s">
        <v>68</v>
      </c>
      <c r="C2" s="163"/>
      <c r="D2" s="163"/>
      <c r="E2" s="164"/>
      <c r="G2" s="162" t="s">
        <v>69</v>
      </c>
      <c r="H2" s="163"/>
      <c r="I2" s="163"/>
      <c r="J2" s="164"/>
      <c r="L2" s="162" t="s">
        <v>109</v>
      </c>
      <c r="M2" s="163"/>
      <c r="N2" s="163"/>
      <c r="O2" s="164"/>
    </row>
    <row r="3" spans="2:15" x14ac:dyDescent="0.25">
      <c r="B3" s="43" t="s">
        <v>64</v>
      </c>
      <c r="C3" s="44" t="s">
        <v>65</v>
      </c>
      <c r="D3" s="45" t="s">
        <v>66</v>
      </c>
      <c r="E3" s="44" t="s">
        <v>67</v>
      </c>
      <c r="G3" s="43" t="s">
        <v>64</v>
      </c>
      <c r="H3" s="44" t="s">
        <v>65</v>
      </c>
      <c r="I3" s="53" t="s">
        <v>66</v>
      </c>
      <c r="J3" s="54" t="s">
        <v>67</v>
      </c>
      <c r="L3" s="43" t="s">
        <v>64</v>
      </c>
      <c r="M3" s="44" t="s">
        <v>65</v>
      </c>
      <c r="N3" s="53" t="s">
        <v>66</v>
      </c>
      <c r="O3" s="54" t="s">
        <v>67</v>
      </c>
    </row>
    <row r="4" spans="2:15" ht="15" customHeight="1" x14ac:dyDescent="0.25">
      <c r="B4" s="46">
        <v>1</v>
      </c>
      <c r="C4" s="50">
        <v>200</v>
      </c>
      <c r="D4" s="52">
        <v>1</v>
      </c>
      <c r="E4" s="53">
        <v>120</v>
      </c>
      <c r="G4" s="46">
        <v>1</v>
      </c>
      <c r="H4" s="50">
        <v>120</v>
      </c>
      <c r="I4" s="52">
        <v>1</v>
      </c>
      <c r="J4" s="53">
        <v>150</v>
      </c>
      <c r="L4" s="46">
        <v>1</v>
      </c>
      <c r="M4" s="50">
        <v>120</v>
      </c>
      <c r="N4" s="52">
        <v>1</v>
      </c>
      <c r="O4" s="53">
        <v>150</v>
      </c>
    </row>
    <row r="5" spans="2:15" x14ac:dyDescent="0.25">
      <c r="B5" s="46">
        <v>2</v>
      </c>
      <c r="C5" s="50">
        <v>200</v>
      </c>
      <c r="D5" s="46">
        <v>2</v>
      </c>
      <c r="E5" s="47">
        <v>120</v>
      </c>
      <c r="G5" s="46">
        <v>2</v>
      </c>
      <c r="H5" s="50">
        <v>120</v>
      </c>
      <c r="I5" s="46">
        <v>2</v>
      </c>
      <c r="J5" s="47">
        <v>150</v>
      </c>
      <c r="L5" s="46">
        <v>2</v>
      </c>
      <c r="M5" s="50">
        <v>120</v>
      </c>
      <c r="N5" s="46">
        <v>2</v>
      </c>
      <c r="O5" s="47">
        <v>150</v>
      </c>
    </row>
    <row r="6" spans="2:15" x14ac:dyDescent="0.25">
      <c r="B6" s="46">
        <v>3</v>
      </c>
      <c r="C6" s="50">
        <v>200</v>
      </c>
      <c r="D6" s="46">
        <v>3</v>
      </c>
      <c r="E6" s="47">
        <v>120</v>
      </c>
      <c r="G6" s="46">
        <v>3</v>
      </c>
      <c r="H6" s="50">
        <v>120</v>
      </c>
      <c r="I6" s="46">
        <v>3</v>
      </c>
      <c r="J6" s="47">
        <v>150</v>
      </c>
      <c r="L6" s="46">
        <v>3</v>
      </c>
      <c r="M6" s="50">
        <v>120</v>
      </c>
      <c r="N6" s="46">
        <v>3</v>
      </c>
      <c r="O6" s="47">
        <v>150</v>
      </c>
    </row>
    <row r="7" spans="2:15" x14ac:dyDescent="0.25">
      <c r="B7" s="46">
        <v>4</v>
      </c>
      <c r="C7" s="50">
        <v>200</v>
      </c>
      <c r="D7" s="46">
        <v>4</v>
      </c>
      <c r="E7" s="47">
        <v>120</v>
      </c>
      <c r="G7" s="46">
        <v>4</v>
      </c>
      <c r="H7" s="50">
        <v>120</v>
      </c>
      <c r="I7" s="46">
        <v>4</v>
      </c>
      <c r="J7" s="47">
        <v>150</v>
      </c>
      <c r="L7" s="46">
        <v>4</v>
      </c>
      <c r="M7" s="50">
        <v>120</v>
      </c>
      <c r="N7" s="46">
        <v>4</v>
      </c>
      <c r="O7" s="47">
        <v>150</v>
      </c>
    </row>
    <row r="8" spans="2:15" x14ac:dyDescent="0.25">
      <c r="B8" s="46">
        <v>5</v>
      </c>
      <c r="C8" s="50">
        <v>200</v>
      </c>
      <c r="D8" s="46">
        <v>5</v>
      </c>
      <c r="E8" s="47">
        <v>120</v>
      </c>
      <c r="G8" s="46">
        <v>5</v>
      </c>
      <c r="H8" s="50">
        <v>120</v>
      </c>
      <c r="I8" s="46">
        <v>5</v>
      </c>
      <c r="J8" s="47">
        <v>150</v>
      </c>
      <c r="L8" s="46">
        <v>5</v>
      </c>
      <c r="M8" s="50">
        <v>120</v>
      </c>
      <c r="N8" s="46">
        <v>5</v>
      </c>
      <c r="O8" s="47">
        <v>150</v>
      </c>
    </row>
    <row r="9" spans="2:15" x14ac:dyDescent="0.25">
      <c r="B9" s="46">
        <v>6</v>
      </c>
      <c r="C9" s="50">
        <v>120</v>
      </c>
      <c r="D9" s="46">
        <v>6</v>
      </c>
      <c r="E9" s="47">
        <v>120</v>
      </c>
      <c r="G9" s="46">
        <v>6</v>
      </c>
      <c r="H9" s="50">
        <v>110</v>
      </c>
      <c r="I9" s="46">
        <v>6</v>
      </c>
      <c r="J9" s="47">
        <v>150</v>
      </c>
      <c r="L9" s="46">
        <v>6</v>
      </c>
      <c r="M9" s="50">
        <v>120</v>
      </c>
      <c r="N9" s="46">
        <v>6</v>
      </c>
      <c r="O9" s="47">
        <v>150</v>
      </c>
    </row>
    <row r="10" spans="2:15" x14ac:dyDescent="0.25">
      <c r="B10" s="46">
        <v>7</v>
      </c>
      <c r="C10" s="50">
        <v>120</v>
      </c>
      <c r="D10" s="46">
        <v>7</v>
      </c>
      <c r="E10" s="47">
        <v>120</v>
      </c>
      <c r="G10" s="46">
        <v>7</v>
      </c>
      <c r="H10" s="50">
        <v>100</v>
      </c>
      <c r="I10" s="46">
        <v>7</v>
      </c>
      <c r="J10" s="47">
        <v>150</v>
      </c>
      <c r="L10" s="46">
        <v>7</v>
      </c>
      <c r="M10" s="50">
        <v>120</v>
      </c>
      <c r="N10" s="46">
        <v>7</v>
      </c>
      <c r="O10" s="47">
        <v>150</v>
      </c>
    </row>
    <row r="11" spans="2:15" x14ac:dyDescent="0.25">
      <c r="B11" s="46">
        <v>8</v>
      </c>
      <c r="C11" s="50">
        <v>120</v>
      </c>
      <c r="D11" s="46">
        <v>8</v>
      </c>
      <c r="E11" s="47">
        <v>120</v>
      </c>
      <c r="G11" s="46">
        <v>8</v>
      </c>
      <c r="H11" s="50">
        <v>100</v>
      </c>
      <c r="I11" s="46">
        <v>8</v>
      </c>
      <c r="J11" s="47">
        <v>150</v>
      </c>
      <c r="L11" s="46">
        <v>8</v>
      </c>
      <c r="M11" s="50">
        <v>120</v>
      </c>
      <c r="N11" s="46">
        <v>8</v>
      </c>
      <c r="O11" s="47">
        <v>150</v>
      </c>
    </row>
    <row r="12" spans="2:15" x14ac:dyDescent="0.25">
      <c r="B12" s="46">
        <v>9</v>
      </c>
      <c r="C12" s="50">
        <v>110</v>
      </c>
      <c r="D12" s="46">
        <v>9</v>
      </c>
      <c r="E12" s="47">
        <v>120</v>
      </c>
      <c r="G12" s="46">
        <v>9</v>
      </c>
      <c r="H12" s="50">
        <v>90</v>
      </c>
      <c r="I12" s="46">
        <v>9</v>
      </c>
      <c r="J12" s="47">
        <v>150</v>
      </c>
      <c r="L12" s="46">
        <v>9</v>
      </c>
      <c r="M12" s="50">
        <v>120</v>
      </c>
      <c r="N12" s="46">
        <v>9</v>
      </c>
      <c r="O12" s="47">
        <v>150</v>
      </c>
    </row>
    <row r="13" spans="2:15" x14ac:dyDescent="0.25">
      <c r="B13" s="46">
        <v>10</v>
      </c>
      <c r="C13" s="50">
        <v>110</v>
      </c>
      <c r="D13" s="46">
        <v>10</v>
      </c>
      <c r="E13" s="47">
        <v>120</v>
      </c>
      <c r="G13" s="46">
        <v>10</v>
      </c>
      <c r="H13" s="50">
        <v>90</v>
      </c>
      <c r="I13" s="46">
        <v>10</v>
      </c>
      <c r="J13" s="47">
        <v>150</v>
      </c>
      <c r="L13" s="46">
        <v>10</v>
      </c>
      <c r="M13" s="50">
        <v>110</v>
      </c>
      <c r="N13" s="46">
        <v>10</v>
      </c>
      <c r="O13" s="47">
        <v>150</v>
      </c>
    </row>
    <row r="14" spans="2:15" x14ac:dyDescent="0.25">
      <c r="B14" s="46">
        <v>11</v>
      </c>
      <c r="C14" s="50">
        <v>110</v>
      </c>
      <c r="D14" s="46">
        <v>11</v>
      </c>
      <c r="E14" s="47">
        <v>120</v>
      </c>
      <c r="G14" s="46">
        <v>11</v>
      </c>
      <c r="H14" s="50">
        <v>80</v>
      </c>
      <c r="I14" s="46">
        <v>11</v>
      </c>
      <c r="J14" s="47">
        <v>150</v>
      </c>
      <c r="L14" s="46">
        <v>11</v>
      </c>
      <c r="M14" s="50">
        <v>110</v>
      </c>
      <c r="N14" s="46">
        <v>11</v>
      </c>
      <c r="O14" s="47">
        <v>150</v>
      </c>
    </row>
    <row r="15" spans="2:15" x14ac:dyDescent="0.25">
      <c r="B15" s="46">
        <v>12</v>
      </c>
      <c r="C15" s="50">
        <v>110</v>
      </c>
      <c r="D15" s="46">
        <v>12</v>
      </c>
      <c r="E15" s="47">
        <v>120</v>
      </c>
      <c r="G15" s="46">
        <v>12</v>
      </c>
      <c r="H15" s="50">
        <v>80</v>
      </c>
      <c r="I15" s="46">
        <v>12</v>
      </c>
      <c r="J15" s="47">
        <v>150</v>
      </c>
      <c r="L15" s="46">
        <v>12</v>
      </c>
      <c r="M15" s="50">
        <v>110</v>
      </c>
      <c r="N15" s="46">
        <v>12</v>
      </c>
      <c r="O15" s="47">
        <v>150</v>
      </c>
    </row>
    <row r="16" spans="2:15" x14ac:dyDescent="0.25">
      <c r="B16" s="46">
        <v>13</v>
      </c>
      <c r="C16" s="50">
        <v>110</v>
      </c>
      <c r="D16" s="46">
        <v>13</v>
      </c>
      <c r="E16" s="47">
        <v>120</v>
      </c>
      <c r="G16" s="46">
        <v>13</v>
      </c>
      <c r="H16" s="50">
        <v>80</v>
      </c>
      <c r="I16" s="46">
        <v>13</v>
      </c>
      <c r="J16" s="47">
        <v>150</v>
      </c>
      <c r="L16" s="46">
        <v>13</v>
      </c>
      <c r="M16" s="50">
        <v>110</v>
      </c>
      <c r="N16" s="46">
        <v>13</v>
      </c>
      <c r="O16" s="47">
        <v>150</v>
      </c>
    </row>
    <row r="17" spans="2:15" x14ac:dyDescent="0.25">
      <c r="B17" s="46">
        <v>14</v>
      </c>
      <c r="C17" s="50">
        <v>100</v>
      </c>
      <c r="D17" s="46">
        <v>14</v>
      </c>
      <c r="E17" s="47">
        <v>120</v>
      </c>
      <c r="G17" s="46">
        <v>14</v>
      </c>
      <c r="H17" s="50">
        <v>80</v>
      </c>
      <c r="I17" s="46">
        <v>14</v>
      </c>
      <c r="J17" s="47">
        <v>150</v>
      </c>
      <c r="L17" s="46">
        <v>14</v>
      </c>
      <c r="M17" s="50">
        <v>110</v>
      </c>
      <c r="N17" s="46">
        <v>14</v>
      </c>
      <c r="O17" s="47">
        <v>150</v>
      </c>
    </row>
    <row r="18" spans="2:15" x14ac:dyDescent="0.25">
      <c r="B18" s="46">
        <v>15</v>
      </c>
      <c r="C18" s="50">
        <v>100</v>
      </c>
      <c r="D18" s="46">
        <v>15</v>
      </c>
      <c r="E18" s="47">
        <v>120</v>
      </c>
      <c r="G18" s="46">
        <v>15</v>
      </c>
      <c r="H18" s="50">
        <v>80</v>
      </c>
      <c r="I18" s="46">
        <v>15</v>
      </c>
      <c r="J18" s="47">
        <v>150</v>
      </c>
      <c r="L18" s="46">
        <v>15</v>
      </c>
      <c r="M18" s="50">
        <v>110</v>
      </c>
      <c r="N18" s="46">
        <v>15</v>
      </c>
      <c r="O18" s="47">
        <v>150</v>
      </c>
    </row>
    <row r="19" spans="2:15" x14ac:dyDescent="0.25">
      <c r="B19" s="46">
        <v>16</v>
      </c>
      <c r="C19" s="50">
        <v>100</v>
      </c>
      <c r="D19" s="46">
        <v>16</v>
      </c>
      <c r="E19" s="47">
        <v>120</v>
      </c>
      <c r="G19" s="46">
        <v>16</v>
      </c>
      <c r="H19" s="50">
        <v>70</v>
      </c>
      <c r="I19" s="46">
        <v>16</v>
      </c>
      <c r="J19" s="47">
        <v>150</v>
      </c>
      <c r="L19" s="46">
        <v>16</v>
      </c>
      <c r="M19" s="50">
        <v>110</v>
      </c>
      <c r="N19" s="46">
        <v>16</v>
      </c>
      <c r="O19" s="47">
        <v>150</v>
      </c>
    </row>
    <row r="20" spans="2:15" x14ac:dyDescent="0.25">
      <c r="B20" s="46">
        <v>17</v>
      </c>
      <c r="C20" s="50">
        <v>100</v>
      </c>
      <c r="D20" s="46">
        <v>17</v>
      </c>
      <c r="E20" s="47">
        <v>120</v>
      </c>
      <c r="G20" s="46">
        <v>17</v>
      </c>
      <c r="H20" s="50">
        <v>70</v>
      </c>
      <c r="I20" s="46">
        <v>17</v>
      </c>
      <c r="J20" s="47">
        <v>150</v>
      </c>
      <c r="L20" s="46">
        <v>17</v>
      </c>
      <c r="M20" s="50">
        <v>100</v>
      </c>
      <c r="N20" s="46">
        <v>17</v>
      </c>
      <c r="O20" s="47">
        <v>150</v>
      </c>
    </row>
    <row r="21" spans="2:15" x14ac:dyDescent="0.25">
      <c r="B21" s="46">
        <v>18</v>
      </c>
      <c r="C21" s="50">
        <v>100</v>
      </c>
      <c r="D21" s="46">
        <v>18</v>
      </c>
      <c r="E21" s="47">
        <v>120</v>
      </c>
      <c r="G21" s="46">
        <v>18</v>
      </c>
      <c r="H21" s="50">
        <v>70</v>
      </c>
      <c r="I21" s="46">
        <v>18</v>
      </c>
      <c r="J21" s="47">
        <v>150</v>
      </c>
      <c r="L21" s="46">
        <v>18</v>
      </c>
      <c r="M21" s="50">
        <v>100</v>
      </c>
      <c r="N21" s="46">
        <v>18</v>
      </c>
      <c r="O21" s="47">
        <v>150</v>
      </c>
    </row>
    <row r="22" spans="2:15" x14ac:dyDescent="0.25">
      <c r="B22" s="46">
        <v>19</v>
      </c>
      <c r="C22" s="50">
        <v>90</v>
      </c>
      <c r="D22" s="46">
        <v>19</v>
      </c>
      <c r="E22" s="47">
        <v>120</v>
      </c>
      <c r="G22" s="46">
        <v>19</v>
      </c>
      <c r="H22" s="50">
        <v>70</v>
      </c>
      <c r="I22" s="46">
        <v>19</v>
      </c>
      <c r="J22" s="47">
        <v>150</v>
      </c>
      <c r="L22" s="46">
        <v>19</v>
      </c>
      <c r="M22" s="50">
        <v>100</v>
      </c>
      <c r="N22" s="46">
        <v>19</v>
      </c>
      <c r="O22" s="47">
        <v>150</v>
      </c>
    </row>
    <row r="23" spans="2:15" x14ac:dyDescent="0.25">
      <c r="B23" s="46">
        <v>20</v>
      </c>
      <c r="C23" s="50">
        <v>90</v>
      </c>
      <c r="D23" s="46">
        <v>20</v>
      </c>
      <c r="E23" s="47">
        <v>120</v>
      </c>
      <c r="G23" s="46">
        <v>20</v>
      </c>
      <c r="H23" s="50">
        <v>70</v>
      </c>
      <c r="I23" s="46">
        <v>20</v>
      </c>
      <c r="J23" s="47">
        <v>150</v>
      </c>
      <c r="L23" s="46">
        <v>20</v>
      </c>
      <c r="M23" s="50">
        <v>100</v>
      </c>
      <c r="N23" s="46">
        <v>20</v>
      </c>
      <c r="O23" s="47">
        <v>150</v>
      </c>
    </row>
    <row r="24" spans="2:15" x14ac:dyDescent="0.25">
      <c r="B24" s="46">
        <v>21</v>
      </c>
      <c r="C24" s="50">
        <v>90</v>
      </c>
      <c r="D24" s="46">
        <v>21</v>
      </c>
      <c r="E24" s="47">
        <v>120</v>
      </c>
      <c r="G24" s="46">
        <v>21</v>
      </c>
      <c r="H24" s="50">
        <v>70</v>
      </c>
      <c r="I24" s="46">
        <v>21</v>
      </c>
      <c r="J24" s="47">
        <v>150</v>
      </c>
      <c r="L24" s="46">
        <v>21</v>
      </c>
      <c r="M24" s="50">
        <v>100</v>
      </c>
      <c r="N24" s="46">
        <v>21</v>
      </c>
      <c r="O24" s="47">
        <v>150</v>
      </c>
    </row>
    <row r="25" spans="2:15" x14ac:dyDescent="0.25">
      <c r="B25" s="46">
        <v>22</v>
      </c>
      <c r="C25" s="50">
        <v>90</v>
      </c>
      <c r="D25" s="46">
        <v>22</v>
      </c>
      <c r="E25" s="47">
        <v>120</v>
      </c>
      <c r="G25" s="46">
        <v>22</v>
      </c>
      <c r="H25" s="50">
        <v>60</v>
      </c>
      <c r="I25" s="46">
        <v>22</v>
      </c>
      <c r="J25" s="47">
        <v>150</v>
      </c>
      <c r="L25" s="46">
        <v>22</v>
      </c>
      <c r="M25" s="50">
        <v>100</v>
      </c>
      <c r="N25" s="46">
        <v>22</v>
      </c>
      <c r="O25" s="47">
        <v>150</v>
      </c>
    </row>
    <row r="26" spans="2:15" x14ac:dyDescent="0.25">
      <c r="B26" s="46">
        <v>23</v>
      </c>
      <c r="C26" s="50">
        <v>80</v>
      </c>
      <c r="D26" s="46">
        <v>23</v>
      </c>
      <c r="E26" s="47">
        <v>120</v>
      </c>
      <c r="G26" s="46">
        <v>23</v>
      </c>
      <c r="H26" s="50">
        <v>60</v>
      </c>
      <c r="I26" s="46">
        <v>23</v>
      </c>
      <c r="J26" s="47">
        <v>150</v>
      </c>
      <c r="L26" s="46">
        <v>23</v>
      </c>
      <c r="M26" s="50">
        <v>100</v>
      </c>
      <c r="N26" s="46">
        <v>23</v>
      </c>
      <c r="O26" s="47">
        <v>150</v>
      </c>
    </row>
    <row r="27" spans="2:15" x14ac:dyDescent="0.25">
      <c r="B27" s="46">
        <v>24</v>
      </c>
      <c r="C27" s="50">
        <v>80</v>
      </c>
      <c r="D27" s="46">
        <v>24</v>
      </c>
      <c r="E27" s="47">
        <v>120</v>
      </c>
      <c r="G27" s="46">
        <v>24</v>
      </c>
      <c r="H27" s="50">
        <v>60</v>
      </c>
      <c r="I27" s="46">
        <v>24</v>
      </c>
      <c r="J27" s="47">
        <v>150</v>
      </c>
      <c r="L27" s="46">
        <v>24</v>
      </c>
      <c r="M27" s="50">
        <v>90</v>
      </c>
      <c r="N27" s="46">
        <v>24</v>
      </c>
      <c r="O27" s="47">
        <v>150</v>
      </c>
    </row>
    <row r="28" spans="2:15" x14ac:dyDescent="0.25">
      <c r="B28" s="46">
        <v>25</v>
      </c>
      <c r="C28" s="50">
        <v>80</v>
      </c>
      <c r="D28" s="46">
        <v>25</v>
      </c>
      <c r="E28" s="47">
        <v>120</v>
      </c>
      <c r="G28" s="46">
        <v>25</v>
      </c>
      <c r="H28" s="50">
        <v>60</v>
      </c>
      <c r="I28" s="46">
        <v>25</v>
      </c>
      <c r="J28" s="47">
        <v>150</v>
      </c>
      <c r="L28" s="46">
        <v>25</v>
      </c>
      <c r="M28" s="50">
        <v>90</v>
      </c>
      <c r="N28" s="46">
        <v>25</v>
      </c>
      <c r="O28" s="47">
        <v>150</v>
      </c>
    </row>
    <row r="29" spans="2:15" x14ac:dyDescent="0.25">
      <c r="B29" s="46">
        <v>26</v>
      </c>
      <c r="C29" s="50">
        <v>80</v>
      </c>
      <c r="D29" s="46">
        <v>26</v>
      </c>
      <c r="E29" s="47">
        <v>120</v>
      </c>
      <c r="G29" s="46">
        <v>26</v>
      </c>
      <c r="H29" s="50">
        <v>60</v>
      </c>
      <c r="I29" s="46">
        <v>26</v>
      </c>
      <c r="J29" s="47">
        <v>150</v>
      </c>
      <c r="L29" s="46">
        <v>26</v>
      </c>
      <c r="M29" s="50">
        <v>90</v>
      </c>
      <c r="N29" s="46">
        <v>26</v>
      </c>
      <c r="O29" s="47">
        <v>150</v>
      </c>
    </row>
    <row r="30" spans="2:15" x14ac:dyDescent="0.25">
      <c r="B30" s="46">
        <v>27</v>
      </c>
      <c r="C30" s="50">
        <v>80</v>
      </c>
      <c r="D30" s="46">
        <v>27</v>
      </c>
      <c r="E30" s="47">
        <v>120</v>
      </c>
      <c r="G30" s="46">
        <v>27</v>
      </c>
      <c r="H30" s="50">
        <v>60</v>
      </c>
      <c r="I30" s="46">
        <v>27</v>
      </c>
      <c r="J30" s="47">
        <v>150</v>
      </c>
      <c r="L30" s="46">
        <v>27</v>
      </c>
      <c r="M30" s="50">
        <v>90</v>
      </c>
      <c r="N30" s="46">
        <v>27</v>
      </c>
      <c r="O30" s="47">
        <v>150</v>
      </c>
    </row>
    <row r="31" spans="2:15" x14ac:dyDescent="0.25">
      <c r="B31" s="46">
        <v>28</v>
      </c>
      <c r="C31" s="50">
        <v>70</v>
      </c>
      <c r="D31" s="46">
        <v>28</v>
      </c>
      <c r="E31" s="47">
        <v>120</v>
      </c>
      <c r="G31" s="46">
        <v>28</v>
      </c>
      <c r="H31" s="50">
        <v>50</v>
      </c>
      <c r="I31" s="46">
        <v>28</v>
      </c>
      <c r="J31" s="47">
        <v>150</v>
      </c>
      <c r="L31" s="46">
        <v>28</v>
      </c>
      <c r="M31" s="50">
        <v>90</v>
      </c>
      <c r="N31" s="46">
        <v>28</v>
      </c>
      <c r="O31" s="47">
        <v>150</v>
      </c>
    </row>
    <row r="32" spans="2:15" x14ac:dyDescent="0.25">
      <c r="B32" s="46">
        <v>29</v>
      </c>
      <c r="C32" s="50">
        <v>70</v>
      </c>
      <c r="D32" s="46">
        <v>29</v>
      </c>
      <c r="E32" s="47">
        <v>120</v>
      </c>
      <c r="G32" s="46">
        <v>29</v>
      </c>
      <c r="H32" s="50">
        <v>50</v>
      </c>
      <c r="I32" s="46">
        <v>29</v>
      </c>
      <c r="J32" s="47">
        <v>150</v>
      </c>
      <c r="L32" s="46">
        <v>29</v>
      </c>
      <c r="M32" s="50">
        <v>90</v>
      </c>
      <c r="N32" s="46">
        <v>29</v>
      </c>
      <c r="O32" s="47">
        <v>150</v>
      </c>
    </row>
    <row r="33" spans="2:15" x14ac:dyDescent="0.25">
      <c r="B33" s="46">
        <v>30</v>
      </c>
      <c r="C33" s="50">
        <v>70</v>
      </c>
      <c r="D33" s="46">
        <v>30</v>
      </c>
      <c r="E33" s="47">
        <v>120</v>
      </c>
      <c r="G33" s="46">
        <v>30</v>
      </c>
      <c r="H33" s="50">
        <v>50</v>
      </c>
      <c r="I33" s="46">
        <v>30</v>
      </c>
      <c r="J33" s="47">
        <v>150</v>
      </c>
      <c r="L33" s="46">
        <v>30</v>
      </c>
      <c r="M33" s="50">
        <v>90</v>
      </c>
      <c r="N33" s="46">
        <v>30</v>
      </c>
      <c r="O33" s="47">
        <v>150</v>
      </c>
    </row>
    <row r="34" spans="2:15" x14ac:dyDescent="0.25">
      <c r="B34" s="46">
        <v>31</v>
      </c>
      <c r="C34" s="50">
        <v>70</v>
      </c>
      <c r="D34" s="46">
        <v>31</v>
      </c>
      <c r="E34" s="47">
        <v>120</v>
      </c>
      <c r="G34" s="46">
        <v>31</v>
      </c>
      <c r="H34" s="50">
        <v>50</v>
      </c>
      <c r="I34" s="46">
        <v>31</v>
      </c>
      <c r="J34" s="47">
        <v>150</v>
      </c>
      <c r="L34" s="46">
        <v>31</v>
      </c>
      <c r="M34" s="50">
        <v>80</v>
      </c>
      <c r="N34" s="46">
        <v>31</v>
      </c>
      <c r="O34" s="47">
        <v>150</v>
      </c>
    </row>
    <row r="35" spans="2:15" x14ac:dyDescent="0.25">
      <c r="B35" s="46">
        <v>32</v>
      </c>
      <c r="C35" s="50">
        <v>70</v>
      </c>
      <c r="D35" s="46">
        <v>32</v>
      </c>
      <c r="E35" s="47">
        <v>120</v>
      </c>
      <c r="G35" s="46">
        <v>32</v>
      </c>
      <c r="H35" s="50">
        <v>50</v>
      </c>
      <c r="I35" s="46">
        <v>32</v>
      </c>
      <c r="J35" s="47">
        <v>150</v>
      </c>
      <c r="L35" s="46">
        <v>32</v>
      </c>
      <c r="M35" s="50">
        <v>80</v>
      </c>
      <c r="N35" s="46">
        <v>32</v>
      </c>
      <c r="O35" s="47">
        <v>150</v>
      </c>
    </row>
    <row r="36" spans="2:15" x14ac:dyDescent="0.25">
      <c r="B36" s="46">
        <v>33</v>
      </c>
      <c r="C36" s="50">
        <v>60</v>
      </c>
      <c r="D36" s="46">
        <v>33</v>
      </c>
      <c r="E36" s="47">
        <v>120</v>
      </c>
      <c r="G36" s="46">
        <v>33</v>
      </c>
      <c r="H36" s="50">
        <v>50</v>
      </c>
      <c r="I36" s="46">
        <v>33</v>
      </c>
      <c r="J36" s="47">
        <v>150</v>
      </c>
      <c r="L36" s="46">
        <v>33</v>
      </c>
      <c r="M36" s="50">
        <v>80</v>
      </c>
      <c r="N36" s="46">
        <v>33</v>
      </c>
      <c r="O36" s="47">
        <v>150</v>
      </c>
    </row>
    <row r="37" spans="2:15" x14ac:dyDescent="0.25">
      <c r="B37" s="46">
        <v>34</v>
      </c>
      <c r="C37" s="50">
        <v>60</v>
      </c>
      <c r="D37" s="46">
        <v>34</v>
      </c>
      <c r="E37" s="47">
        <v>120</v>
      </c>
      <c r="G37" s="46">
        <v>34</v>
      </c>
      <c r="H37" s="50">
        <v>40</v>
      </c>
      <c r="I37" s="46">
        <v>34</v>
      </c>
      <c r="J37" s="47">
        <v>150</v>
      </c>
      <c r="L37" s="46">
        <v>34</v>
      </c>
      <c r="M37" s="50">
        <v>70</v>
      </c>
      <c r="N37" s="46">
        <v>34</v>
      </c>
      <c r="O37" s="47">
        <v>150</v>
      </c>
    </row>
    <row r="38" spans="2:15" x14ac:dyDescent="0.25">
      <c r="B38" s="46">
        <v>35</v>
      </c>
      <c r="C38" s="50">
        <v>60</v>
      </c>
      <c r="D38" s="46">
        <v>35</v>
      </c>
      <c r="E38" s="47">
        <v>120</v>
      </c>
      <c r="G38" s="46">
        <v>35</v>
      </c>
      <c r="H38" s="50">
        <v>40</v>
      </c>
      <c r="I38" s="46">
        <v>35</v>
      </c>
      <c r="J38" s="47">
        <v>150</v>
      </c>
      <c r="L38" s="46">
        <v>35</v>
      </c>
      <c r="M38" s="50">
        <v>70</v>
      </c>
      <c r="N38" s="46">
        <v>35</v>
      </c>
      <c r="O38" s="47">
        <v>150</v>
      </c>
    </row>
    <row r="39" spans="2:15" x14ac:dyDescent="0.25">
      <c r="B39" s="46">
        <v>36</v>
      </c>
      <c r="C39" s="50">
        <v>60</v>
      </c>
      <c r="D39" s="46">
        <v>36</v>
      </c>
      <c r="E39" s="47">
        <v>120</v>
      </c>
      <c r="G39" s="46">
        <v>36</v>
      </c>
      <c r="H39" s="50">
        <v>40</v>
      </c>
      <c r="I39" s="46">
        <v>36</v>
      </c>
      <c r="J39" s="47">
        <v>150</v>
      </c>
      <c r="L39" s="46">
        <v>36</v>
      </c>
      <c r="M39" s="50">
        <v>70</v>
      </c>
      <c r="N39" s="46">
        <v>36</v>
      </c>
      <c r="O39" s="47">
        <v>150</v>
      </c>
    </row>
    <row r="40" spans="2:15" x14ac:dyDescent="0.25">
      <c r="B40" s="46">
        <v>37</v>
      </c>
      <c r="C40" s="50">
        <v>50</v>
      </c>
      <c r="D40" s="46">
        <v>37</v>
      </c>
      <c r="E40" s="47">
        <v>120</v>
      </c>
      <c r="G40" s="46">
        <v>37</v>
      </c>
      <c r="H40" s="50">
        <v>40</v>
      </c>
      <c r="I40" s="46">
        <v>37</v>
      </c>
      <c r="J40" s="47">
        <v>150</v>
      </c>
      <c r="L40" s="46">
        <v>37</v>
      </c>
      <c r="M40" s="50">
        <v>70</v>
      </c>
      <c r="N40" s="46">
        <v>37</v>
      </c>
      <c r="O40" s="47">
        <v>150</v>
      </c>
    </row>
    <row r="41" spans="2:15" x14ac:dyDescent="0.25">
      <c r="B41" s="46">
        <v>38</v>
      </c>
      <c r="C41" s="50">
        <v>50</v>
      </c>
      <c r="D41" s="46">
        <v>38</v>
      </c>
      <c r="E41" s="47">
        <v>120</v>
      </c>
      <c r="G41" s="46">
        <v>38</v>
      </c>
      <c r="H41" s="50">
        <v>40</v>
      </c>
      <c r="I41" s="46">
        <v>38</v>
      </c>
      <c r="J41" s="47">
        <v>150</v>
      </c>
      <c r="L41" s="46">
        <v>38</v>
      </c>
      <c r="M41" s="50">
        <v>60</v>
      </c>
      <c r="N41" s="46">
        <v>38</v>
      </c>
      <c r="O41" s="47">
        <v>150</v>
      </c>
    </row>
    <row r="42" spans="2:15" x14ac:dyDescent="0.25">
      <c r="B42" s="46">
        <v>39</v>
      </c>
      <c r="C42" s="50">
        <v>50</v>
      </c>
      <c r="D42" s="46">
        <v>39</v>
      </c>
      <c r="E42" s="47">
        <v>120</v>
      </c>
      <c r="G42" s="46">
        <v>39</v>
      </c>
      <c r="H42" s="50">
        <v>40</v>
      </c>
      <c r="I42" s="46">
        <v>39</v>
      </c>
      <c r="J42" s="47">
        <v>150</v>
      </c>
      <c r="L42" s="46">
        <v>39</v>
      </c>
      <c r="M42" s="50">
        <v>60</v>
      </c>
      <c r="N42" s="46">
        <v>39</v>
      </c>
      <c r="O42" s="47">
        <v>150</v>
      </c>
    </row>
    <row r="43" spans="2:15" x14ac:dyDescent="0.25">
      <c r="B43" s="46">
        <v>40</v>
      </c>
      <c r="C43" s="50">
        <v>50</v>
      </c>
      <c r="D43" s="46">
        <v>40</v>
      </c>
      <c r="E43" s="47">
        <v>120</v>
      </c>
      <c r="G43" s="46">
        <v>40</v>
      </c>
      <c r="H43" s="50">
        <v>30</v>
      </c>
      <c r="I43" s="46">
        <v>40</v>
      </c>
      <c r="J43" s="47">
        <v>150</v>
      </c>
      <c r="L43" s="46">
        <v>40</v>
      </c>
      <c r="M43" s="50">
        <v>60</v>
      </c>
      <c r="N43" s="46">
        <v>40</v>
      </c>
      <c r="O43" s="47">
        <v>150</v>
      </c>
    </row>
    <row r="44" spans="2:15" x14ac:dyDescent="0.25">
      <c r="B44" s="46">
        <v>41</v>
      </c>
      <c r="C44" s="50">
        <v>40</v>
      </c>
      <c r="D44" s="46">
        <v>41</v>
      </c>
      <c r="E44" s="47">
        <v>120</v>
      </c>
      <c r="G44" s="46">
        <v>41</v>
      </c>
      <c r="H44" s="50">
        <v>30</v>
      </c>
      <c r="I44" s="46">
        <v>41</v>
      </c>
      <c r="J44" s="47">
        <v>150</v>
      </c>
      <c r="L44" s="46">
        <v>41</v>
      </c>
      <c r="M44" s="50">
        <v>50</v>
      </c>
      <c r="N44" s="46">
        <v>41</v>
      </c>
      <c r="O44" s="47">
        <v>150</v>
      </c>
    </row>
    <row r="45" spans="2:15" x14ac:dyDescent="0.25">
      <c r="B45" s="46">
        <v>42</v>
      </c>
      <c r="C45" s="50">
        <v>40</v>
      </c>
      <c r="D45" s="46">
        <v>42</v>
      </c>
      <c r="E45" s="47">
        <v>120</v>
      </c>
      <c r="G45" s="46">
        <v>42</v>
      </c>
      <c r="H45" s="50">
        <v>30</v>
      </c>
      <c r="I45" s="46">
        <v>42</v>
      </c>
      <c r="J45" s="47">
        <v>150</v>
      </c>
      <c r="L45" s="46">
        <v>42</v>
      </c>
      <c r="M45" s="50">
        <v>50</v>
      </c>
      <c r="N45" s="46">
        <v>42</v>
      </c>
      <c r="O45" s="47">
        <v>150</v>
      </c>
    </row>
    <row r="46" spans="2:15" x14ac:dyDescent="0.25">
      <c r="B46" s="46">
        <v>43</v>
      </c>
      <c r="C46" s="50">
        <v>40</v>
      </c>
      <c r="D46" s="46">
        <v>43</v>
      </c>
      <c r="E46" s="47">
        <v>120</v>
      </c>
      <c r="G46" s="46">
        <v>43</v>
      </c>
      <c r="H46" s="50">
        <v>30</v>
      </c>
      <c r="I46" s="46">
        <v>43</v>
      </c>
      <c r="J46" s="47">
        <v>150</v>
      </c>
      <c r="L46" s="46">
        <v>43</v>
      </c>
      <c r="M46" s="50">
        <v>50</v>
      </c>
      <c r="N46" s="46">
        <v>43</v>
      </c>
      <c r="O46" s="47">
        <v>150</v>
      </c>
    </row>
    <row r="47" spans="2:15" x14ac:dyDescent="0.25">
      <c r="B47" s="46">
        <v>44</v>
      </c>
      <c r="C47" s="50">
        <v>40</v>
      </c>
      <c r="D47" s="46">
        <v>44</v>
      </c>
      <c r="E47" s="47">
        <v>120</v>
      </c>
      <c r="G47" s="46">
        <v>44</v>
      </c>
      <c r="H47" s="50">
        <v>30</v>
      </c>
      <c r="I47" s="46">
        <v>44</v>
      </c>
      <c r="J47" s="47">
        <v>150</v>
      </c>
      <c r="L47" s="46">
        <v>44</v>
      </c>
      <c r="M47" s="50">
        <v>50</v>
      </c>
      <c r="N47" s="46">
        <v>44</v>
      </c>
      <c r="O47" s="47">
        <v>150</v>
      </c>
    </row>
    <row r="48" spans="2:15" x14ac:dyDescent="0.25">
      <c r="B48" s="46">
        <v>45</v>
      </c>
      <c r="C48" s="50">
        <v>40</v>
      </c>
      <c r="D48" s="46">
        <v>45</v>
      </c>
      <c r="E48" s="47">
        <v>120</v>
      </c>
      <c r="G48" s="46">
        <v>45</v>
      </c>
      <c r="H48" s="50">
        <v>30</v>
      </c>
      <c r="I48" s="46">
        <v>45</v>
      </c>
      <c r="J48" s="47">
        <v>150</v>
      </c>
      <c r="L48" s="46">
        <v>45</v>
      </c>
      <c r="M48" s="50">
        <v>40</v>
      </c>
      <c r="N48" s="46">
        <v>45</v>
      </c>
      <c r="O48" s="47">
        <v>150</v>
      </c>
    </row>
    <row r="49" spans="2:15" x14ac:dyDescent="0.25">
      <c r="B49" s="46">
        <v>46</v>
      </c>
      <c r="C49" s="50">
        <v>30</v>
      </c>
      <c r="D49" s="46">
        <v>46</v>
      </c>
      <c r="E49" s="47">
        <v>120</v>
      </c>
      <c r="G49" s="46">
        <v>46</v>
      </c>
      <c r="H49" s="50">
        <v>30</v>
      </c>
      <c r="I49" s="46">
        <v>46</v>
      </c>
      <c r="J49" s="47">
        <v>140</v>
      </c>
      <c r="L49" s="46">
        <v>46</v>
      </c>
      <c r="M49" s="50">
        <v>40</v>
      </c>
      <c r="N49" s="46">
        <v>46</v>
      </c>
      <c r="O49" s="47">
        <v>140</v>
      </c>
    </row>
    <row r="50" spans="2:15" x14ac:dyDescent="0.25">
      <c r="B50" s="46">
        <v>47</v>
      </c>
      <c r="C50" s="50">
        <v>30</v>
      </c>
      <c r="D50" s="46">
        <v>47</v>
      </c>
      <c r="E50" s="47">
        <v>120</v>
      </c>
      <c r="G50" s="46">
        <v>47</v>
      </c>
      <c r="H50" s="50">
        <v>30</v>
      </c>
      <c r="I50" s="46">
        <v>47</v>
      </c>
      <c r="J50" s="47">
        <v>140</v>
      </c>
      <c r="L50" s="46">
        <v>47</v>
      </c>
      <c r="M50" s="50">
        <v>40</v>
      </c>
      <c r="N50" s="46">
        <v>47</v>
      </c>
      <c r="O50" s="47">
        <v>140</v>
      </c>
    </row>
    <row r="51" spans="2:15" x14ac:dyDescent="0.25">
      <c r="B51" s="46">
        <v>48</v>
      </c>
      <c r="C51" s="50">
        <v>30</v>
      </c>
      <c r="D51" s="46">
        <v>48</v>
      </c>
      <c r="E51" s="47">
        <v>120</v>
      </c>
      <c r="G51" s="46">
        <v>48</v>
      </c>
      <c r="H51" s="50">
        <v>30</v>
      </c>
      <c r="I51" s="46">
        <v>48</v>
      </c>
      <c r="J51" s="47">
        <v>140</v>
      </c>
      <c r="L51" s="46">
        <v>48</v>
      </c>
      <c r="M51" s="50">
        <v>30</v>
      </c>
      <c r="N51" s="46">
        <v>48</v>
      </c>
      <c r="O51" s="47">
        <v>140</v>
      </c>
    </row>
    <row r="52" spans="2:15" x14ac:dyDescent="0.25">
      <c r="B52" s="46">
        <v>49</v>
      </c>
      <c r="C52" s="50">
        <v>30</v>
      </c>
      <c r="D52" s="46">
        <v>49</v>
      </c>
      <c r="E52" s="47">
        <v>120</v>
      </c>
      <c r="G52" s="46">
        <v>49</v>
      </c>
      <c r="H52" s="50">
        <v>30</v>
      </c>
      <c r="I52" s="46">
        <v>49</v>
      </c>
      <c r="J52" s="47">
        <v>140</v>
      </c>
      <c r="L52" s="46">
        <v>49</v>
      </c>
      <c r="M52" s="50">
        <v>30</v>
      </c>
      <c r="N52" s="46">
        <v>49</v>
      </c>
      <c r="O52" s="47">
        <v>140</v>
      </c>
    </row>
    <row r="53" spans="2:15" x14ac:dyDescent="0.25">
      <c r="B53" s="46">
        <v>50</v>
      </c>
      <c r="C53" s="50">
        <v>30</v>
      </c>
      <c r="D53" s="46">
        <v>50</v>
      </c>
      <c r="E53" s="47">
        <v>120</v>
      </c>
      <c r="G53" s="46">
        <v>50</v>
      </c>
      <c r="H53" s="50">
        <v>30</v>
      </c>
      <c r="I53" s="46">
        <v>50</v>
      </c>
      <c r="J53" s="47">
        <v>140</v>
      </c>
      <c r="L53" s="46">
        <v>50</v>
      </c>
      <c r="M53" s="50">
        <v>30</v>
      </c>
      <c r="N53" s="46">
        <v>50</v>
      </c>
      <c r="O53" s="47">
        <v>140</v>
      </c>
    </row>
    <row r="54" spans="2:15" x14ac:dyDescent="0.25">
      <c r="B54" s="46">
        <v>51</v>
      </c>
      <c r="C54" s="50">
        <v>30</v>
      </c>
      <c r="D54" s="46">
        <v>51</v>
      </c>
      <c r="E54" s="47">
        <v>120</v>
      </c>
      <c r="G54" s="46">
        <v>51</v>
      </c>
      <c r="H54" s="50">
        <v>30</v>
      </c>
      <c r="I54" s="46">
        <v>51</v>
      </c>
      <c r="J54" s="47">
        <v>140</v>
      </c>
      <c r="L54" s="46">
        <v>51</v>
      </c>
      <c r="M54" s="50">
        <v>30</v>
      </c>
      <c r="N54" s="46">
        <v>51</v>
      </c>
      <c r="O54" s="47">
        <v>140</v>
      </c>
    </row>
    <row r="55" spans="2:15" x14ac:dyDescent="0.25">
      <c r="B55" s="46">
        <v>52</v>
      </c>
      <c r="C55" s="50">
        <v>30</v>
      </c>
      <c r="D55" s="46">
        <v>52</v>
      </c>
      <c r="E55" s="47">
        <v>120</v>
      </c>
      <c r="G55" s="46">
        <v>52</v>
      </c>
      <c r="H55" s="50">
        <v>30</v>
      </c>
      <c r="I55" s="46">
        <v>52</v>
      </c>
      <c r="J55" s="47">
        <v>140</v>
      </c>
      <c r="L55" s="46">
        <v>52</v>
      </c>
      <c r="M55" s="50">
        <v>30</v>
      </c>
      <c r="N55" s="46">
        <v>52</v>
      </c>
      <c r="O55" s="47">
        <v>140</v>
      </c>
    </row>
    <row r="56" spans="2:15" x14ac:dyDescent="0.25">
      <c r="B56" s="46">
        <v>53</v>
      </c>
      <c r="C56" s="50">
        <v>30</v>
      </c>
      <c r="D56" s="46">
        <v>53</v>
      </c>
      <c r="E56" s="47">
        <v>120</v>
      </c>
      <c r="G56" s="46">
        <v>53</v>
      </c>
      <c r="H56" s="50">
        <v>30</v>
      </c>
      <c r="I56" s="46">
        <v>53</v>
      </c>
      <c r="J56" s="47">
        <v>140</v>
      </c>
      <c r="L56" s="46">
        <v>53</v>
      </c>
      <c r="M56" s="50">
        <v>30</v>
      </c>
      <c r="N56" s="46">
        <v>53</v>
      </c>
      <c r="O56" s="47">
        <v>140</v>
      </c>
    </row>
    <row r="57" spans="2:15" x14ac:dyDescent="0.25">
      <c r="B57" s="46">
        <v>54</v>
      </c>
      <c r="C57" s="50">
        <v>30</v>
      </c>
      <c r="D57" s="46">
        <v>54</v>
      </c>
      <c r="E57" s="47">
        <v>120</v>
      </c>
      <c r="G57" s="46">
        <v>54</v>
      </c>
      <c r="H57" s="50">
        <v>30</v>
      </c>
      <c r="I57" s="46">
        <v>54</v>
      </c>
      <c r="J57" s="47">
        <v>140</v>
      </c>
      <c r="L57" s="46">
        <v>54</v>
      </c>
      <c r="M57" s="50">
        <v>30</v>
      </c>
      <c r="N57" s="46">
        <v>54</v>
      </c>
      <c r="O57" s="47">
        <v>140</v>
      </c>
    </row>
    <row r="58" spans="2:15" x14ac:dyDescent="0.25">
      <c r="B58" s="46">
        <v>55</v>
      </c>
      <c r="C58" s="50">
        <v>30</v>
      </c>
      <c r="D58" s="46">
        <v>55</v>
      </c>
      <c r="E58" s="47">
        <v>120</v>
      </c>
      <c r="G58" s="46">
        <v>55</v>
      </c>
      <c r="H58" s="50">
        <v>30</v>
      </c>
      <c r="I58" s="46">
        <v>55</v>
      </c>
      <c r="J58" s="47">
        <v>140</v>
      </c>
      <c r="L58" s="46">
        <v>55</v>
      </c>
      <c r="M58" s="50">
        <v>30</v>
      </c>
      <c r="N58" s="46">
        <v>55</v>
      </c>
      <c r="O58" s="47">
        <v>140</v>
      </c>
    </row>
    <row r="59" spans="2:15" x14ac:dyDescent="0.25">
      <c r="B59" s="46">
        <v>56</v>
      </c>
      <c r="C59" s="50">
        <v>30</v>
      </c>
      <c r="D59" s="46">
        <v>56</v>
      </c>
      <c r="E59" s="47">
        <v>120</v>
      </c>
      <c r="G59" s="46">
        <v>56</v>
      </c>
      <c r="H59" s="50">
        <v>30</v>
      </c>
      <c r="I59" s="46">
        <v>56</v>
      </c>
      <c r="J59" s="47">
        <v>140</v>
      </c>
      <c r="L59" s="46">
        <v>56</v>
      </c>
      <c r="M59" s="50">
        <v>30</v>
      </c>
      <c r="N59" s="46">
        <v>56</v>
      </c>
      <c r="O59" s="47">
        <v>140</v>
      </c>
    </row>
    <row r="60" spans="2:15" x14ac:dyDescent="0.25">
      <c r="B60" s="46">
        <v>57</v>
      </c>
      <c r="C60" s="50">
        <v>30</v>
      </c>
      <c r="D60" s="46">
        <v>57</v>
      </c>
      <c r="E60" s="47">
        <v>120</v>
      </c>
      <c r="G60" s="46">
        <v>57</v>
      </c>
      <c r="H60" s="50">
        <v>30</v>
      </c>
      <c r="I60" s="46">
        <v>57</v>
      </c>
      <c r="J60" s="47">
        <v>140</v>
      </c>
      <c r="L60" s="46">
        <v>57</v>
      </c>
      <c r="M60" s="50">
        <v>30</v>
      </c>
      <c r="N60" s="46">
        <v>57</v>
      </c>
      <c r="O60" s="47">
        <v>140</v>
      </c>
    </row>
    <row r="61" spans="2:15" x14ac:dyDescent="0.25">
      <c r="B61" s="46">
        <v>58</v>
      </c>
      <c r="C61" s="50">
        <v>30</v>
      </c>
      <c r="D61" s="46">
        <v>58</v>
      </c>
      <c r="E61" s="47">
        <v>120</v>
      </c>
      <c r="G61" s="46">
        <v>58</v>
      </c>
      <c r="H61" s="50">
        <v>30</v>
      </c>
      <c r="I61" s="46">
        <v>58</v>
      </c>
      <c r="J61" s="47">
        <v>140</v>
      </c>
      <c r="L61" s="46">
        <v>58</v>
      </c>
      <c r="M61" s="50">
        <v>30</v>
      </c>
      <c r="N61" s="46">
        <v>58</v>
      </c>
      <c r="O61" s="47">
        <v>140</v>
      </c>
    </row>
    <row r="62" spans="2:15" x14ac:dyDescent="0.25">
      <c r="B62" s="46">
        <v>59</v>
      </c>
      <c r="C62" s="50">
        <v>30</v>
      </c>
      <c r="D62" s="46">
        <v>59</v>
      </c>
      <c r="E62" s="47">
        <v>120</v>
      </c>
      <c r="G62" s="46">
        <v>59</v>
      </c>
      <c r="H62" s="50">
        <v>30</v>
      </c>
      <c r="I62" s="46">
        <v>59</v>
      </c>
      <c r="J62" s="47">
        <v>140</v>
      </c>
      <c r="L62" s="46">
        <v>59</v>
      </c>
      <c r="M62" s="50">
        <v>30</v>
      </c>
      <c r="N62" s="46">
        <v>59</v>
      </c>
      <c r="O62" s="47">
        <v>140</v>
      </c>
    </row>
    <row r="63" spans="2:15" x14ac:dyDescent="0.25">
      <c r="B63" s="48">
        <v>60</v>
      </c>
      <c r="C63" s="51">
        <v>30</v>
      </c>
      <c r="D63" s="46">
        <v>60</v>
      </c>
      <c r="E63" s="47">
        <v>120</v>
      </c>
      <c r="G63" s="48">
        <v>60</v>
      </c>
      <c r="H63" s="49">
        <v>30</v>
      </c>
      <c r="I63" s="46">
        <v>60</v>
      </c>
      <c r="J63" s="47">
        <v>140</v>
      </c>
      <c r="L63" s="48">
        <v>60</v>
      </c>
      <c r="M63" s="49">
        <v>30</v>
      </c>
      <c r="N63" s="46">
        <v>60</v>
      </c>
      <c r="O63" s="47">
        <v>140</v>
      </c>
    </row>
    <row r="64" spans="2:15" x14ac:dyDescent="0.25">
      <c r="D64" s="46">
        <v>61</v>
      </c>
      <c r="E64" s="47">
        <v>120</v>
      </c>
      <c r="I64" s="46">
        <v>61</v>
      </c>
      <c r="J64" s="47">
        <v>140</v>
      </c>
      <c r="N64" s="46">
        <v>61</v>
      </c>
      <c r="O64" s="47">
        <v>140</v>
      </c>
    </row>
    <row r="65" spans="4:15" x14ac:dyDescent="0.25">
      <c r="D65" s="46">
        <v>62</v>
      </c>
      <c r="E65" s="47">
        <v>120</v>
      </c>
      <c r="I65" s="46">
        <v>62</v>
      </c>
      <c r="J65" s="47">
        <v>140</v>
      </c>
      <c r="N65" s="46">
        <v>62</v>
      </c>
      <c r="O65" s="47">
        <v>140</v>
      </c>
    </row>
    <row r="66" spans="4:15" x14ac:dyDescent="0.25">
      <c r="D66" s="46">
        <v>63</v>
      </c>
      <c r="E66" s="47">
        <v>120</v>
      </c>
      <c r="I66" s="46">
        <v>63</v>
      </c>
      <c r="J66" s="47">
        <v>140</v>
      </c>
      <c r="N66" s="46">
        <v>63</v>
      </c>
      <c r="O66" s="47">
        <v>140</v>
      </c>
    </row>
    <row r="67" spans="4:15" x14ac:dyDescent="0.25">
      <c r="D67" s="46">
        <v>64</v>
      </c>
      <c r="E67" s="47">
        <v>120</v>
      </c>
      <c r="I67" s="46">
        <v>64</v>
      </c>
      <c r="J67" s="47">
        <v>130</v>
      </c>
      <c r="N67" s="46">
        <v>64</v>
      </c>
      <c r="O67" s="47">
        <v>130</v>
      </c>
    </row>
    <row r="68" spans="4:15" x14ac:dyDescent="0.25">
      <c r="D68" s="46">
        <v>65</v>
      </c>
      <c r="E68" s="47">
        <v>120</v>
      </c>
      <c r="I68" s="46">
        <v>65</v>
      </c>
      <c r="J68" s="47">
        <v>130</v>
      </c>
      <c r="N68" s="46">
        <v>65</v>
      </c>
      <c r="O68" s="47">
        <v>130</v>
      </c>
    </row>
    <row r="69" spans="4:15" x14ac:dyDescent="0.25">
      <c r="D69" s="46">
        <v>66</v>
      </c>
      <c r="E69" s="47">
        <v>120</v>
      </c>
      <c r="I69" s="46">
        <v>66</v>
      </c>
      <c r="J69" s="47">
        <v>130</v>
      </c>
      <c r="N69" s="46">
        <v>66</v>
      </c>
      <c r="O69" s="47">
        <v>130</v>
      </c>
    </row>
    <row r="70" spans="4:15" x14ac:dyDescent="0.25">
      <c r="D70" s="46">
        <v>67</v>
      </c>
      <c r="E70" s="47">
        <v>120</v>
      </c>
      <c r="I70" s="46">
        <v>67</v>
      </c>
      <c r="J70" s="47">
        <v>130</v>
      </c>
      <c r="N70" s="46">
        <v>67</v>
      </c>
      <c r="O70" s="47">
        <v>130</v>
      </c>
    </row>
    <row r="71" spans="4:15" x14ac:dyDescent="0.25">
      <c r="D71" s="46">
        <v>68</v>
      </c>
      <c r="E71" s="47">
        <v>120</v>
      </c>
      <c r="I71" s="46">
        <v>68</v>
      </c>
      <c r="J71" s="47">
        <v>130</v>
      </c>
      <c r="N71" s="46">
        <v>68</v>
      </c>
      <c r="O71" s="47">
        <v>130</v>
      </c>
    </row>
    <row r="72" spans="4:15" x14ac:dyDescent="0.25">
      <c r="D72" s="46">
        <v>69</v>
      </c>
      <c r="E72" s="47">
        <v>120</v>
      </c>
      <c r="I72" s="46">
        <v>69</v>
      </c>
      <c r="J72" s="47">
        <v>130</v>
      </c>
      <c r="N72" s="46">
        <v>69</v>
      </c>
      <c r="O72" s="47">
        <v>130</v>
      </c>
    </row>
    <row r="73" spans="4:15" x14ac:dyDescent="0.25">
      <c r="D73" s="46">
        <v>70</v>
      </c>
      <c r="E73" s="47">
        <v>120</v>
      </c>
      <c r="I73" s="46">
        <v>70</v>
      </c>
      <c r="J73" s="47">
        <v>130</v>
      </c>
      <c r="N73" s="46">
        <v>70</v>
      </c>
      <c r="O73" s="47">
        <v>130</v>
      </c>
    </row>
    <row r="74" spans="4:15" x14ac:dyDescent="0.25">
      <c r="D74" s="46">
        <v>71</v>
      </c>
      <c r="E74" s="47">
        <v>120</v>
      </c>
      <c r="I74" s="46">
        <v>71</v>
      </c>
      <c r="J74" s="47">
        <v>130</v>
      </c>
      <c r="N74" s="46">
        <v>71</v>
      </c>
      <c r="O74" s="47">
        <v>130</v>
      </c>
    </row>
    <row r="75" spans="4:15" x14ac:dyDescent="0.25">
      <c r="D75" s="46">
        <v>72</v>
      </c>
      <c r="E75" s="47">
        <v>120</v>
      </c>
      <c r="I75" s="46">
        <v>72</v>
      </c>
      <c r="J75" s="47">
        <v>130</v>
      </c>
      <c r="N75" s="46">
        <v>72</v>
      </c>
      <c r="O75" s="47">
        <v>130</v>
      </c>
    </row>
    <row r="76" spans="4:15" x14ac:dyDescent="0.25">
      <c r="D76" s="46">
        <v>73</v>
      </c>
      <c r="E76" s="47">
        <v>120</v>
      </c>
      <c r="I76" s="46">
        <v>73</v>
      </c>
      <c r="J76" s="47">
        <v>130</v>
      </c>
      <c r="N76" s="46">
        <v>73</v>
      </c>
      <c r="O76" s="47">
        <v>130</v>
      </c>
    </row>
    <row r="77" spans="4:15" x14ac:dyDescent="0.25">
      <c r="D77" s="46">
        <v>74</v>
      </c>
      <c r="E77" s="47">
        <v>120</v>
      </c>
      <c r="I77" s="46">
        <v>74</v>
      </c>
      <c r="J77" s="47">
        <v>130</v>
      </c>
      <c r="N77" s="46">
        <v>74</v>
      </c>
      <c r="O77" s="47">
        <v>130</v>
      </c>
    </row>
    <row r="78" spans="4:15" x14ac:dyDescent="0.25">
      <c r="D78" s="46">
        <v>75</v>
      </c>
      <c r="E78" s="47">
        <v>120</v>
      </c>
      <c r="I78" s="46">
        <v>75</v>
      </c>
      <c r="J78" s="47">
        <v>130</v>
      </c>
      <c r="N78" s="46">
        <v>75</v>
      </c>
      <c r="O78" s="47">
        <v>130</v>
      </c>
    </row>
    <row r="79" spans="4:15" x14ac:dyDescent="0.25">
      <c r="D79" s="46">
        <v>76</v>
      </c>
      <c r="E79" s="47">
        <v>120</v>
      </c>
      <c r="I79" s="46">
        <v>76</v>
      </c>
      <c r="J79" s="47">
        <v>130</v>
      </c>
      <c r="N79" s="46">
        <v>76</v>
      </c>
      <c r="O79" s="47">
        <v>130</v>
      </c>
    </row>
    <row r="80" spans="4:15" x14ac:dyDescent="0.25">
      <c r="D80" s="46">
        <v>77</v>
      </c>
      <c r="E80" s="47">
        <v>120</v>
      </c>
      <c r="I80" s="46">
        <v>77</v>
      </c>
      <c r="J80" s="47">
        <v>130</v>
      </c>
      <c r="N80" s="46">
        <v>77</v>
      </c>
      <c r="O80" s="47">
        <v>130</v>
      </c>
    </row>
    <row r="81" spans="4:15" x14ac:dyDescent="0.25">
      <c r="D81" s="46">
        <v>78</v>
      </c>
      <c r="E81" s="47">
        <v>120</v>
      </c>
      <c r="I81" s="46">
        <v>78</v>
      </c>
      <c r="J81" s="47">
        <v>130</v>
      </c>
      <c r="N81" s="46">
        <v>78</v>
      </c>
      <c r="O81" s="47">
        <v>130</v>
      </c>
    </row>
    <row r="82" spans="4:15" x14ac:dyDescent="0.25">
      <c r="D82" s="46">
        <v>79</v>
      </c>
      <c r="E82" s="47">
        <v>120</v>
      </c>
      <c r="I82" s="46">
        <v>79</v>
      </c>
      <c r="J82" s="47">
        <v>130</v>
      </c>
      <c r="N82" s="46">
        <v>79</v>
      </c>
      <c r="O82" s="47">
        <v>130</v>
      </c>
    </row>
    <row r="83" spans="4:15" x14ac:dyDescent="0.25">
      <c r="D83" s="46">
        <v>80</v>
      </c>
      <c r="E83" s="47">
        <v>120</v>
      </c>
      <c r="I83" s="46">
        <v>80</v>
      </c>
      <c r="J83" s="47">
        <v>130</v>
      </c>
      <c r="N83" s="46">
        <v>80</v>
      </c>
      <c r="O83" s="47">
        <v>130</v>
      </c>
    </row>
    <row r="84" spans="4:15" x14ac:dyDescent="0.25">
      <c r="D84" s="46">
        <v>81</v>
      </c>
      <c r="E84" s="47">
        <v>120</v>
      </c>
      <c r="I84" s="46">
        <v>81</v>
      </c>
      <c r="J84" s="47">
        <v>130</v>
      </c>
      <c r="N84" s="46">
        <v>81</v>
      </c>
      <c r="O84" s="47">
        <v>130</v>
      </c>
    </row>
    <row r="85" spans="4:15" x14ac:dyDescent="0.25">
      <c r="D85" s="46">
        <v>82</v>
      </c>
      <c r="E85" s="47">
        <v>120</v>
      </c>
      <c r="I85" s="46">
        <v>82</v>
      </c>
      <c r="J85" s="47">
        <v>120</v>
      </c>
      <c r="N85" s="46">
        <v>82</v>
      </c>
      <c r="O85" s="47">
        <v>120</v>
      </c>
    </row>
    <row r="86" spans="4:15" x14ac:dyDescent="0.25">
      <c r="D86" s="46">
        <v>83</v>
      </c>
      <c r="E86" s="47">
        <v>120</v>
      </c>
      <c r="I86" s="46">
        <v>83</v>
      </c>
      <c r="J86" s="47">
        <v>120</v>
      </c>
      <c r="N86" s="46">
        <v>83</v>
      </c>
      <c r="O86" s="47">
        <v>120</v>
      </c>
    </row>
    <row r="87" spans="4:15" x14ac:dyDescent="0.25">
      <c r="D87" s="46">
        <v>84</v>
      </c>
      <c r="E87" s="47">
        <v>120</v>
      </c>
      <c r="I87" s="46">
        <v>84</v>
      </c>
      <c r="J87" s="47">
        <v>120</v>
      </c>
      <c r="N87" s="46">
        <v>84</v>
      </c>
      <c r="O87" s="47">
        <v>120</v>
      </c>
    </row>
    <row r="88" spans="4:15" x14ac:dyDescent="0.25">
      <c r="D88" s="46">
        <v>85</v>
      </c>
      <c r="E88" s="47">
        <v>120</v>
      </c>
      <c r="I88" s="46">
        <v>85</v>
      </c>
      <c r="J88" s="47">
        <v>120</v>
      </c>
      <c r="N88" s="46">
        <v>85</v>
      </c>
      <c r="O88" s="47">
        <v>120</v>
      </c>
    </row>
    <row r="89" spans="4:15" x14ac:dyDescent="0.25">
      <c r="D89" s="46">
        <v>86</v>
      </c>
      <c r="E89" s="47">
        <v>120</v>
      </c>
      <c r="I89" s="46">
        <v>86</v>
      </c>
      <c r="J89" s="47">
        <v>120</v>
      </c>
      <c r="N89" s="46">
        <v>86</v>
      </c>
      <c r="O89" s="47">
        <v>120</v>
      </c>
    </row>
    <row r="90" spans="4:15" x14ac:dyDescent="0.25">
      <c r="D90" s="46">
        <v>87</v>
      </c>
      <c r="E90" s="47">
        <v>120</v>
      </c>
      <c r="I90" s="46">
        <v>87</v>
      </c>
      <c r="J90" s="47">
        <v>120</v>
      </c>
      <c r="N90" s="46">
        <v>87</v>
      </c>
      <c r="O90" s="47">
        <v>120</v>
      </c>
    </row>
    <row r="91" spans="4:15" x14ac:dyDescent="0.25">
      <c r="D91" s="46">
        <v>88</v>
      </c>
      <c r="E91" s="47">
        <v>120</v>
      </c>
      <c r="I91" s="46">
        <v>88</v>
      </c>
      <c r="J91" s="47">
        <v>120</v>
      </c>
      <c r="N91" s="46">
        <v>88</v>
      </c>
      <c r="O91" s="47">
        <v>120</v>
      </c>
    </row>
    <row r="92" spans="4:15" x14ac:dyDescent="0.25">
      <c r="D92" s="46">
        <v>89</v>
      </c>
      <c r="E92" s="47">
        <v>120</v>
      </c>
      <c r="I92" s="46">
        <v>89</v>
      </c>
      <c r="J92" s="47">
        <v>120</v>
      </c>
      <c r="N92" s="46">
        <v>89</v>
      </c>
      <c r="O92" s="47">
        <v>120</v>
      </c>
    </row>
    <row r="93" spans="4:15" x14ac:dyDescent="0.25">
      <c r="D93" s="46">
        <v>90</v>
      </c>
      <c r="E93" s="47">
        <v>120</v>
      </c>
      <c r="I93" s="46">
        <v>90</v>
      </c>
      <c r="J93" s="47">
        <v>120</v>
      </c>
      <c r="N93" s="46">
        <v>90</v>
      </c>
      <c r="O93" s="47">
        <v>120</v>
      </c>
    </row>
    <row r="94" spans="4:15" x14ac:dyDescent="0.25">
      <c r="D94" s="46">
        <v>91</v>
      </c>
      <c r="E94" s="47">
        <v>120</v>
      </c>
      <c r="I94" s="46">
        <v>91</v>
      </c>
      <c r="J94" s="47">
        <v>120</v>
      </c>
      <c r="N94" s="46">
        <v>91</v>
      </c>
      <c r="O94" s="47">
        <v>120</v>
      </c>
    </row>
    <row r="95" spans="4:15" x14ac:dyDescent="0.25">
      <c r="D95" s="46">
        <v>92</v>
      </c>
      <c r="E95" s="47">
        <v>120</v>
      </c>
      <c r="I95" s="46">
        <v>92</v>
      </c>
      <c r="J95" s="47">
        <v>120</v>
      </c>
      <c r="N95" s="46">
        <v>92</v>
      </c>
      <c r="O95" s="47">
        <v>120</v>
      </c>
    </row>
    <row r="96" spans="4:15" x14ac:dyDescent="0.25">
      <c r="D96" s="46">
        <v>93</v>
      </c>
      <c r="E96" s="47">
        <v>120</v>
      </c>
      <c r="I96" s="46">
        <v>93</v>
      </c>
      <c r="J96" s="47">
        <v>120</v>
      </c>
      <c r="N96" s="46">
        <v>93</v>
      </c>
      <c r="O96" s="47">
        <v>120</v>
      </c>
    </row>
    <row r="97" spans="4:15" x14ac:dyDescent="0.25">
      <c r="D97" s="46">
        <v>94</v>
      </c>
      <c r="E97" s="47">
        <v>120</v>
      </c>
      <c r="I97" s="46">
        <v>94</v>
      </c>
      <c r="J97" s="47">
        <v>120</v>
      </c>
      <c r="N97" s="46">
        <v>94</v>
      </c>
      <c r="O97" s="47">
        <v>120</v>
      </c>
    </row>
    <row r="98" spans="4:15" x14ac:dyDescent="0.25">
      <c r="D98" s="46">
        <v>95</v>
      </c>
      <c r="E98" s="47">
        <v>120</v>
      </c>
      <c r="I98" s="46">
        <v>95</v>
      </c>
      <c r="J98" s="47">
        <v>120</v>
      </c>
      <c r="N98" s="46">
        <v>95</v>
      </c>
      <c r="O98" s="47">
        <v>120</v>
      </c>
    </row>
    <row r="99" spans="4:15" x14ac:dyDescent="0.25">
      <c r="D99" s="46">
        <v>96</v>
      </c>
      <c r="E99" s="47">
        <v>120</v>
      </c>
      <c r="I99" s="46">
        <v>96</v>
      </c>
      <c r="J99" s="47">
        <v>120</v>
      </c>
      <c r="N99" s="46">
        <v>96</v>
      </c>
      <c r="O99" s="47">
        <v>120</v>
      </c>
    </row>
    <row r="100" spans="4:15" x14ac:dyDescent="0.25">
      <c r="D100" s="46">
        <v>97</v>
      </c>
      <c r="E100" s="47">
        <v>120</v>
      </c>
      <c r="I100" s="46">
        <v>97</v>
      </c>
      <c r="J100" s="47">
        <v>120</v>
      </c>
      <c r="N100" s="46">
        <v>97</v>
      </c>
      <c r="O100" s="47">
        <v>120</v>
      </c>
    </row>
    <row r="101" spans="4:15" x14ac:dyDescent="0.25">
      <c r="D101" s="46">
        <v>98</v>
      </c>
      <c r="E101" s="47">
        <v>120</v>
      </c>
      <c r="I101" s="46">
        <v>98</v>
      </c>
      <c r="J101" s="47">
        <v>120</v>
      </c>
      <c r="N101" s="46">
        <v>98</v>
      </c>
      <c r="O101" s="47">
        <v>120</v>
      </c>
    </row>
    <row r="102" spans="4:15" x14ac:dyDescent="0.25">
      <c r="D102" s="46">
        <v>99</v>
      </c>
      <c r="E102" s="47">
        <v>120</v>
      </c>
      <c r="I102" s="46">
        <v>99</v>
      </c>
      <c r="J102" s="47">
        <v>120</v>
      </c>
      <c r="N102" s="46">
        <v>99</v>
      </c>
      <c r="O102" s="47">
        <v>120</v>
      </c>
    </row>
    <row r="103" spans="4:15" x14ac:dyDescent="0.25">
      <c r="D103" s="46">
        <v>100</v>
      </c>
      <c r="E103" s="47">
        <v>120</v>
      </c>
      <c r="I103" s="46">
        <v>100</v>
      </c>
      <c r="J103" s="47">
        <v>110</v>
      </c>
      <c r="N103" s="46">
        <v>100</v>
      </c>
      <c r="O103" s="47">
        <v>110</v>
      </c>
    </row>
    <row r="104" spans="4:15" x14ac:dyDescent="0.25">
      <c r="D104" s="46">
        <v>101</v>
      </c>
      <c r="E104" s="47">
        <v>110</v>
      </c>
      <c r="I104" s="46">
        <v>101</v>
      </c>
      <c r="J104" s="47">
        <v>110</v>
      </c>
      <c r="N104" s="46">
        <v>101</v>
      </c>
      <c r="O104" s="47">
        <v>110</v>
      </c>
    </row>
    <row r="105" spans="4:15" x14ac:dyDescent="0.25">
      <c r="D105" s="46">
        <v>102</v>
      </c>
      <c r="E105" s="47">
        <v>110</v>
      </c>
      <c r="I105" s="46">
        <v>102</v>
      </c>
      <c r="J105" s="47">
        <v>110</v>
      </c>
      <c r="N105" s="46">
        <v>102</v>
      </c>
      <c r="O105" s="47">
        <v>110</v>
      </c>
    </row>
    <row r="106" spans="4:15" x14ac:dyDescent="0.25">
      <c r="D106" s="46">
        <v>103</v>
      </c>
      <c r="E106" s="47">
        <v>110</v>
      </c>
      <c r="I106" s="46">
        <v>103</v>
      </c>
      <c r="J106" s="47">
        <v>110</v>
      </c>
      <c r="N106" s="46">
        <v>103</v>
      </c>
      <c r="O106" s="47">
        <v>110</v>
      </c>
    </row>
    <row r="107" spans="4:15" x14ac:dyDescent="0.25">
      <c r="D107" s="46">
        <v>104</v>
      </c>
      <c r="E107" s="47">
        <v>110</v>
      </c>
      <c r="I107" s="46">
        <v>104</v>
      </c>
      <c r="J107" s="47">
        <v>110</v>
      </c>
      <c r="N107" s="46">
        <v>104</v>
      </c>
      <c r="O107" s="47">
        <v>110</v>
      </c>
    </row>
    <row r="108" spans="4:15" x14ac:dyDescent="0.25">
      <c r="D108" s="46">
        <v>105</v>
      </c>
      <c r="E108" s="47">
        <v>110</v>
      </c>
      <c r="I108" s="46">
        <v>105</v>
      </c>
      <c r="J108" s="47">
        <v>110</v>
      </c>
      <c r="N108" s="46">
        <v>105</v>
      </c>
      <c r="O108" s="47">
        <v>110</v>
      </c>
    </row>
    <row r="109" spans="4:15" x14ac:dyDescent="0.25">
      <c r="D109" s="46">
        <v>106</v>
      </c>
      <c r="E109" s="47">
        <v>110</v>
      </c>
      <c r="I109" s="46">
        <v>106</v>
      </c>
      <c r="J109" s="47">
        <v>110</v>
      </c>
      <c r="N109" s="46">
        <v>106</v>
      </c>
      <c r="O109" s="47">
        <v>110</v>
      </c>
    </row>
    <row r="110" spans="4:15" x14ac:dyDescent="0.25">
      <c r="D110" s="46">
        <v>107</v>
      </c>
      <c r="E110" s="47">
        <v>110</v>
      </c>
      <c r="I110" s="46">
        <v>107</v>
      </c>
      <c r="J110" s="47">
        <v>110</v>
      </c>
      <c r="N110" s="46">
        <v>107</v>
      </c>
      <c r="O110" s="47">
        <v>110</v>
      </c>
    </row>
    <row r="111" spans="4:15" x14ac:dyDescent="0.25">
      <c r="D111" s="46">
        <v>108</v>
      </c>
      <c r="E111" s="47">
        <v>110</v>
      </c>
      <c r="I111" s="46">
        <v>108</v>
      </c>
      <c r="J111" s="47">
        <v>110</v>
      </c>
      <c r="N111" s="46">
        <v>108</v>
      </c>
      <c r="O111" s="47">
        <v>110</v>
      </c>
    </row>
    <row r="112" spans="4:15" x14ac:dyDescent="0.25">
      <c r="D112" s="46">
        <v>109</v>
      </c>
      <c r="E112" s="47">
        <v>110</v>
      </c>
      <c r="I112" s="46">
        <v>109</v>
      </c>
      <c r="J112" s="47">
        <v>110</v>
      </c>
      <c r="N112" s="46">
        <v>109</v>
      </c>
      <c r="O112" s="47">
        <v>110</v>
      </c>
    </row>
    <row r="113" spans="4:15" x14ac:dyDescent="0.25">
      <c r="D113" s="46">
        <v>110</v>
      </c>
      <c r="E113" s="47">
        <v>110</v>
      </c>
      <c r="I113" s="46">
        <v>110</v>
      </c>
      <c r="J113" s="47">
        <v>110</v>
      </c>
      <c r="N113" s="46">
        <v>110</v>
      </c>
      <c r="O113" s="47">
        <v>110</v>
      </c>
    </row>
    <row r="114" spans="4:15" x14ac:dyDescent="0.25">
      <c r="D114" s="46">
        <v>111</v>
      </c>
      <c r="E114" s="47">
        <v>110</v>
      </c>
      <c r="I114" s="46">
        <v>111</v>
      </c>
      <c r="J114" s="47">
        <v>110</v>
      </c>
      <c r="N114" s="46">
        <v>111</v>
      </c>
      <c r="O114" s="47">
        <v>110</v>
      </c>
    </row>
    <row r="115" spans="4:15" x14ac:dyDescent="0.25">
      <c r="D115" s="46">
        <v>112</v>
      </c>
      <c r="E115" s="47">
        <v>110</v>
      </c>
      <c r="I115" s="46">
        <v>112</v>
      </c>
      <c r="J115" s="47">
        <v>110</v>
      </c>
      <c r="N115" s="46">
        <v>112</v>
      </c>
      <c r="O115" s="47">
        <v>110</v>
      </c>
    </row>
    <row r="116" spans="4:15" x14ac:dyDescent="0.25">
      <c r="D116" s="46">
        <v>113</v>
      </c>
      <c r="E116" s="47">
        <v>110</v>
      </c>
      <c r="I116" s="46">
        <v>113</v>
      </c>
      <c r="J116" s="47">
        <v>110</v>
      </c>
      <c r="N116" s="46">
        <v>113</v>
      </c>
      <c r="O116" s="47">
        <v>110</v>
      </c>
    </row>
    <row r="117" spans="4:15" x14ac:dyDescent="0.25">
      <c r="D117" s="46">
        <v>114</v>
      </c>
      <c r="E117" s="47">
        <v>110</v>
      </c>
      <c r="I117" s="46">
        <v>114</v>
      </c>
      <c r="J117" s="47">
        <v>110</v>
      </c>
      <c r="N117" s="46">
        <v>114</v>
      </c>
      <c r="O117" s="47">
        <v>110</v>
      </c>
    </row>
    <row r="118" spans="4:15" x14ac:dyDescent="0.25">
      <c r="D118" s="46">
        <v>115</v>
      </c>
      <c r="E118" s="47">
        <v>110</v>
      </c>
      <c r="I118" s="46">
        <v>115</v>
      </c>
      <c r="J118" s="47">
        <v>110</v>
      </c>
      <c r="N118" s="46">
        <v>115</v>
      </c>
      <c r="O118" s="47">
        <v>110</v>
      </c>
    </row>
    <row r="119" spans="4:15" x14ac:dyDescent="0.25">
      <c r="D119" s="46">
        <v>116</v>
      </c>
      <c r="E119" s="47">
        <v>110</v>
      </c>
      <c r="I119" s="46">
        <v>116</v>
      </c>
      <c r="J119" s="47">
        <v>110</v>
      </c>
      <c r="N119" s="46">
        <v>116</v>
      </c>
      <c r="O119" s="47">
        <v>110</v>
      </c>
    </row>
    <row r="120" spans="4:15" x14ac:dyDescent="0.25">
      <c r="D120" s="46">
        <v>117</v>
      </c>
      <c r="E120" s="47">
        <v>110</v>
      </c>
      <c r="I120" s="46">
        <v>117</v>
      </c>
      <c r="J120" s="47">
        <v>110</v>
      </c>
      <c r="N120" s="46">
        <v>117</v>
      </c>
      <c r="O120" s="47">
        <v>110</v>
      </c>
    </row>
    <row r="121" spans="4:15" x14ac:dyDescent="0.25">
      <c r="D121" s="46">
        <v>118</v>
      </c>
      <c r="E121" s="47">
        <v>100</v>
      </c>
      <c r="I121" s="46">
        <v>118</v>
      </c>
      <c r="J121" s="47">
        <v>100</v>
      </c>
      <c r="N121" s="46">
        <v>118</v>
      </c>
      <c r="O121" s="47">
        <v>100</v>
      </c>
    </row>
    <row r="122" spans="4:15" x14ac:dyDescent="0.25">
      <c r="D122" s="46">
        <v>119</v>
      </c>
      <c r="E122" s="47">
        <v>100</v>
      </c>
      <c r="I122" s="46">
        <v>119</v>
      </c>
      <c r="J122" s="47">
        <v>100</v>
      </c>
      <c r="N122" s="46">
        <v>119</v>
      </c>
      <c r="O122" s="47">
        <v>100</v>
      </c>
    </row>
    <row r="123" spans="4:15" x14ac:dyDescent="0.25">
      <c r="D123" s="46">
        <v>120</v>
      </c>
      <c r="E123" s="47">
        <v>100</v>
      </c>
      <c r="I123" s="46">
        <v>120</v>
      </c>
      <c r="J123" s="47">
        <v>100</v>
      </c>
      <c r="N123" s="46">
        <v>120</v>
      </c>
      <c r="O123" s="47">
        <v>100</v>
      </c>
    </row>
    <row r="124" spans="4:15" x14ac:dyDescent="0.25">
      <c r="D124" s="46">
        <v>121</v>
      </c>
      <c r="E124" s="47">
        <v>100</v>
      </c>
      <c r="I124" s="46">
        <v>121</v>
      </c>
      <c r="J124" s="47">
        <v>100</v>
      </c>
      <c r="N124" s="46">
        <v>121</v>
      </c>
      <c r="O124" s="47">
        <v>100</v>
      </c>
    </row>
    <row r="125" spans="4:15" x14ac:dyDescent="0.25">
      <c r="D125" s="46">
        <v>122</v>
      </c>
      <c r="E125" s="47">
        <v>100</v>
      </c>
      <c r="I125" s="46">
        <v>122</v>
      </c>
      <c r="J125" s="47">
        <v>100</v>
      </c>
      <c r="N125" s="46">
        <v>122</v>
      </c>
      <c r="O125" s="47">
        <v>100</v>
      </c>
    </row>
    <row r="126" spans="4:15" x14ac:dyDescent="0.25">
      <c r="D126" s="46">
        <v>123</v>
      </c>
      <c r="E126" s="47">
        <v>100</v>
      </c>
      <c r="I126" s="46">
        <v>123</v>
      </c>
      <c r="J126" s="47">
        <v>100</v>
      </c>
      <c r="N126" s="46">
        <v>123</v>
      </c>
      <c r="O126" s="47">
        <v>100</v>
      </c>
    </row>
    <row r="127" spans="4:15" x14ac:dyDescent="0.25">
      <c r="D127" s="46">
        <v>124</v>
      </c>
      <c r="E127" s="47">
        <v>100</v>
      </c>
      <c r="I127" s="46">
        <v>124</v>
      </c>
      <c r="J127" s="47">
        <v>100</v>
      </c>
      <c r="N127" s="46">
        <v>124</v>
      </c>
      <c r="O127" s="47">
        <v>100</v>
      </c>
    </row>
    <row r="128" spans="4:15" x14ac:dyDescent="0.25">
      <c r="D128" s="46">
        <v>125</v>
      </c>
      <c r="E128" s="47">
        <v>100</v>
      </c>
      <c r="I128" s="46">
        <v>125</v>
      </c>
      <c r="J128" s="47">
        <v>100</v>
      </c>
      <c r="N128" s="46">
        <v>125</v>
      </c>
      <c r="O128" s="47">
        <v>100</v>
      </c>
    </row>
    <row r="129" spans="4:15" x14ac:dyDescent="0.25">
      <c r="D129" s="46">
        <v>126</v>
      </c>
      <c r="E129" s="47">
        <v>100</v>
      </c>
      <c r="I129" s="46">
        <v>126</v>
      </c>
      <c r="J129" s="47">
        <v>100</v>
      </c>
      <c r="N129" s="46">
        <v>126</v>
      </c>
      <c r="O129" s="47">
        <v>100</v>
      </c>
    </row>
    <row r="130" spans="4:15" x14ac:dyDescent="0.25">
      <c r="D130" s="46">
        <v>127</v>
      </c>
      <c r="E130" s="47">
        <v>100</v>
      </c>
      <c r="I130" s="46">
        <v>127</v>
      </c>
      <c r="J130" s="47">
        <v>100</v>
      </c>
      <c r="N130" s="46">
        <v>127</v>
      </c>
      <c r="O130" s="47">
        <v>100</v>
      </c>
    </row>
    <row r="131" spans="4:15" x14ac:dyDescent="0.25">
      <c r="D131" s="46">
        <v>128</v>
      </c>
      <c r="E131" s="47">
        <v>100</v>
      </c>
      <c r="I131" s="46">
        <v>128</v>
      </c>
      <c r="J131" s="47">
        <v>100</v>
      </c>
      <c r="N131" s="46">
        <v>128</v>
      </c>
      <c r="O131" s="47">
        <v>100</v>
      </c>
    </row>
    <row r="132" spans="4:15" x14ac:dyDescent="0.25">
      <c r="D132" s="46">
        <v>129</v>
      </c>
      <c r="E132" s="47">
        <v>100</v>
      </c>
      <c r="I132" s="46">
        <v>129</v>
      </c>
      <c r="J132" s="47">
        <v>100</v>
      </c>
      <c r="N132" s="46">
        <v>129</v>
      </c>
      <c r="O132" s="47">
        <v>100</v>
      </c>
    </row>
    <row r="133" spans="4:15" x14ac:dyDescent="0.25">
      <c r="D133" s="46">
        <v>130</v>
      </c>
      <c r="E133" s="47">
        <v>100</v>
      </c>
      <c r="I133" s="46">
        <v>130</v>
      </c>
      <c r="J133" s="47">
        <v>100</v>
      </c>
      <c r="N133" s="46">
        <v>130</v>
      </c>
      <c r="O133" s="47">
        <v>100</v>
      </c>
    </row>
    <row r="134" spans="4:15" x14ac:dyDescent="0.25">
      <c r="D134" s="46">
        <v>131</v>
      </c>
      <c r="E134" s="47">
        <v>100</v>
      </c>
      <c r="I134" s="46">
        <v>131</v>
      </c>
      <c r="J134" s="47">
        <v>100</v>
      </c>
      <c r="N134" s="46">
        <v>131</v>
      </c>
      <c r="O134" s="47">
        <v>100</v>
      </c>
    </row>
    <row r="135" spans="4:15" x14ac:dyDescent="0.25">
      <c r="D135" s="46">
        <v>132</v>
      </c>
      <c r="E135" s="47">
        <v>100</v>
      </c>
      <c r="I135" s="46">
        <v>132</v>
      </c>
      <c r="J135" s="47">
        <v>100</v>
      </c>
      <c r="N135" s="46">
        <v>132</v>
      </c>
      <c r="O135" s="47">
        <v>100</v>
      </c>
    </row>
    <row r="136" spans="4:15" x14ac:dyDescent="0.25">
      <c r="D136" s="46">
        <v>133</v>
      </c>
      <c r="E136" s="47">
        <v>100</v>
      </c>
      <c r="I136" s="46">
        <v>133</v>
      </c>
      <c r="J136" s="47">
        <v>100</v>
      </c>
      <c r="N136" s="46">
        <v>133</v>
      </c>
      <c r="O136" s="47">
        <v>100</v>
      </c>
    </row>
    <row r="137" spans="4:15" x14ac:dyDescent="0.25">
      <c r="D137" s="46">
        <v>134</v>
      </c>
      <c r="E137" s="47">
        <v>100</v>
      </c>
      <c r="I137" s="46">
        <v>134</v>
      </c>
      <c r="J137" s="47">
        <v>100</v>
      </c>
      <c r="N137" s="46">
        <v>134</v>
      </c>
      <c r="O137" s="47">
        <v>100</v>
      </c>
    </row>
    <row r="138" spans="4:15" x14ac:dyDescent="0.25">
      <c r="D138" s="46">
        <v>135</v>
      </c>
      <c r="E138" s="47">
        <v>100</v>
      </c>
      <c r="I138" s="46">
        <v>135</v>
      </c>
      <c r="J138" s="47">
        <v>100</v>
      </c>
      <c r="N138" s="46">
        <v>135</v>
      </c>
      <c r="O138" s="47">
        <v>100</v>
      </c>
    </row>
    <row r="139" spans="4:15" x14ac:dyDescent="0.25">
      <c r="D139" s="46">
        <v>136</v>
      </c>
      <c r="E139" s="47">
        <v>90</v>
      </c>
      <c r="I139" s="46">
        <v>136</v>
      </c>
      <c r="J139" s="47">
        <v>90</v>
      </c>
      <c r="N139" s="46">
        <v>136</v>
      </c>
      <c r="O139" s="47">
        <v>90</v>
      </c>
    </row>
    <row r="140" spans="4:15" x14ac:dyDescent="0.25">
      <c r="D140" s="46">
        <v>137</v>
      </c>
      <c r="E140" s="47">
        <v>90</v>
      </c>
      <c r="I140" s="46">
        <v>137</v>
      </c>
      <c r="J140" s="47">
        <v>90</v>
      </c>
      <c r="N140" s="46">
        <v>137</v>
      </c>
      <c r="O140" s="47">
        <v>90</v>
      </c>
    </row>
    <row r="141" spans="4:15" x14ac:dyDescent="0.25">
      <c r="D141" s="46">
        <v>138</v>
      </c>
      <c r="E141" s="47">
        <v>90</v>
      </c>
      <c r="I141" s="46">
        <v>138</v>
      </c>
      <c r="J141" s="47">
        <v>90</v>
      </c>
      <c r="N141" s="46">
        <v>138</v>
      </c>
      <c r="O141" s="47">
        <v>90</v>
      </c>
    </row>
    <row r="142" spans="4:15" x14ac:dyDescent="0.25">
      <c r="D142" s="46">
        <v>139</v>
      </c>
      <c r="E142" s="47">
        <v>90</v>
      </c>
      <c r="I142" s="46">
        <v>139</v>
      </c>
      <c r="J142" s="47">
        <v>90</v>
      </c>
      <c r="N142" s="46">
        <v>139</v>
      </c>
      <c r="O142" s="47">
        <v>90</v>
      </c>
    </row>
    <row r="143" spans="4:15" x14ac:dyDescent="0.25">
      <c r="D143" s="46">
        <v>140</v>
      </c>
      <c r="E143" s="47">
        <v>90</v>
      </c>
      <c r="I143" s="46">
        <v>140</v>
      </c>
      <c r="J143" s="47">
        <v>90</v>
      </c>
      <c r="N143" s="46">
        <v>140</v>
      </c>
      <c r="O143" s="47">
        <v>90</v>
      </c>
    </row>
    <row r="144" spans="4:15" x14ac:dyDescent="0.25">
      <c r="D144" s="46">
        <v>141</v>
      </c>
      <c r="E144" s="47">
        <v>90</v>
      </c>
      <c r="I144" s="46">
        <v>141</v>
      </c>
      <c r="J144" s="47">
        <v>90</v>
      </c>
      <c r="N144" s="46">
        <v>141</v>
      </c>
      <c r="O144" s="47">
        <v>90</v>
      </c>
    </row>
    <row r="145" spans="4:15" x14ac:dyDescent="0.25">
      <c r="D145" s="46">
        <v>142</v>
      </c>
      <c r="E145" s="47">
        <v>90</v>
      </c>
      <c r="I145" s="46">
        <v>142</v>
      </c>
      <c r="J145" s="47">
        <v>90</v>
      </c>
      <c r="N145" s="46">
        <v>142</v>
      </c>
      <c r="O145" s="47">
        <v>90</v>
      </c>
    </row>
    <row r="146" spans="4:15" x14ac:dyDescent="0.25">
      <c r="D146" s="46">
        <v>143</v>
      </c>
      <c r="E146" s="47">
        <v>90</v>
      </c>
      <c r="I146" s="46">
        <v>143</v>
      </c>
      <c r="J146" s="47">
        <v>90</v>
      </c>
      <c r="N146" s="46">
        <v>143</v>
      </c>
      <c r="O146" s="47">
        <v>90</v>
      </c>
    </row>
    <row r="147" spans="4:15" x14ac:dyDescent="0.25">
      <c r="D147" s="46">
        <v>144</v>
      </c>
      <c r="E147" s="47">
        <v>90</v>
      </c>
      <c r="I147" s="46">
        <v>144</v>
      </c>
      <c r="J147" s="47">
        <v>90</v>
      </c>
      <c r="N147" s="46">
        <v>144</v>
      </c>
      <c r="O147" s="47">
        <v>90</v>
      </c>
    </row>
    <row r="148" spans="4:15" x14ac:dyDescent="0.25">
      <c r="D148" s="46">
        <v>145</v>
      </c>
      <c r="E148" s="47">
        <v>90</v>
      </c>
      <c r="I148" s="46">
        <v>145</v>
      </c>
      <c r="J148" s="47">
        <v>90</v>
      </c>
      <c r="N148" s="46">
        <v>145</v>
      </c>
      <c r="O148" s="47">
        <v>90</v>
      </c>
    </row>
    <row r="149" spans="4:15" x14ac:dyDescent="0.25">
      <c r="D149" s="46">
        <v>146</v>
      </c>
      <c r="E149" s="47">
        <v>90</v>
      </c>
      <c r="I149" s="46">
        <v>146</v>
      </c>
      <c r="J149" s="47">
        <v>90</v>
      </c>
      <c r="N149" s="46">
        <v>146</v>
      </c>
      <c r="O149" s="47">
        <v>90</v>
      </c>
    </row>
    <row r="150" spans="4:15" x14ac:dyDescent="0.25">
      <c r="D150" s="46">
        <v>147</v>
      </c>
      <c r="E150" s="47">
        <v>90</v>
      </c>
      <c r="I150" s="46">
        <v>147</v>
      </c>
      <c r="J150" s="47">
        <v>90</v>
      </c>
      <c r="N150" s="46">
        <v>147</v>
      </c>
      <c r="O150" s="47">
        <v>90</v>
      </c>
    </row>
    <row r="151" spans="4:15" x14ac:dyDescent="0.25">
      <c r="D151" s="46">
        <v>148</v>
      </c>
      <c r="E151" s="47">
        <v>90</v>
      </c>
      <c r="I151" s="46">
        <v>148</v>
      </c>
      <c r="J151" s="47">
        <v>90</v>
      </c>
      <c r="N151" s="46">
        <v>148</v>
      </c>
      <c r="O151" s="47">
        <v>90</v>
      </c>
    </row>
    <row r="152" spans="4:15" x14ac:dyDescent="0.25">
      <c r="D152" s="46">
        <v>149</v>
      </c>
      <c r="E152" s="47">
        <v>90</v>
      </c>
      <c r="I152" s="46">
        <v>149</v>
      </c>
      <c r="J152" s="47">
        <v>90</v>
      </c>
      <c r="N152" s="46">
        <v>149</v>
      </c>
      <c r="O152" s="47">
        <v>90</v>
      </c>
    </row>
    <row r="153" spans="4:15" x14ac:dyDescent="0.25">
      <c r="D153" s="46">
        <v>150</v>
      </c>
      <c r="E153" s="47">
        <v>90</v>
      </c>
      <c r="I153" s="46">
        <v>150</v>
      </c>
      <c r="J153" s="47">
        <v>90</v>
      </c>
      <c r="N153" s="46">
        <v>150</v>
      </c>
      <c r="O153" s="47">
        <v>90</v>
      </c>
    </row>
    <row r="154" spans="4:15" x14ac:dyDescent="0.25">
      <c r="D154" s="46">
        <v>151</v>
      </c>
      <c r="E154" s="47">
        <v>90</v>
      </c>
      <c r="I154" s="46">
        <v>151</v>
      </c>
      <c r="J154" s="47">
        <v>90</v>
      </c>
      <c r="N154" s="46">
        <v>151</v>
      </c>
      <c r="O154" s="47">
        <v>90</v>
      </c>
    </row>
    <row r="155" spans="4:15" x14ac:dyDescent="0.25">
      <c r="D155" s="46">
        <v>152</v>
      </c>
      <c r="E155" s="47">
        <v>90</v>
      </c>
      <c r="I155" s="46">
        <v>152</v>
      </c>
      <c r="J155" s="47">
        <v>90</v>
      </c>
      <c r="N155" s="46">
        <v>152</v>
      </c>
      <c r="O155" s="47">
        <v>90</v>
      </c>
    </row>
    <row r="156" spans="4:15" x14ac:dyDescent="0.25">
      <c r="D156" s="46">
        <v>153</v>
      </c>
      <c r="E156" s="47">
        <v>90</v>
      </c>
      <c r="I156" s="46">
        <v>153</v>
      </c>
      <c r="J156" s="47">
        <v>90</v>
      </c>
      <c r="N156" s="46">
        <v>153</v>
      </c>
      <c r="O156" s="47">
        <v>90</v>
      </c>
    </row>
    <row r="157" spans="4:15" x14ac:dyDescent="0.25">
      <c r="D157" s="46">
        <v>154</v>
      </c>
      <c r="E157" s="47">
        <v>90</v>
      </c>
      <c r="I157" s="46">
        <v>154</v>
      </c>
      <c r="J157" s="47">
        <v>90</v>
      </c>
      <c r="N157" s="46">
        <v>154</v>
      </c>
      <c r="O157" s="47">
        <v>90</v>
      </c>
    </row>
    <row r="158" spans="4:15" x14ac:dyDescent="0.25">
      <c r="D158" s="46">
        <v>155</v>
      </c>
      <c r="E158" s="47">
        <v>80</v>
      </c>
      <c r="I158" s="46">
        <v>155</v>
      </c>
      <c r="J158" s="47">
        <v>80</v>
      </c>
      <c r="N158" s="46">
        <v>155</v>
      </c>
      <c r="O158" s="47">
        <v>80</v>
      </c>
    </row>
    <row r="159" spans="4:15" x14ac:dyDescent="0.25">
      <c r="D159" s="46">
        <v>156</v>
      </c>
      <c r="E159" s="47">
        <v>80</v>
      </c>
      <c r="I159" s="46">
        <v>156</v>
      </c>
      <c r="J159" s="47">
        <v>80</v>
      </c>
      <c r="N159" s="46">
        <v>156</v>
      </c>
      <c r="O159" s="47">
        <v>80</v>
      </c>
    </row>
    <row r="160" spans="4:15" x14ac:dyDescent="0.25">
      <c r="D160" s="46">
        <v>157</v>
      </c>
      <c r="E160" s="47">
        <v>80</v>
      </c>
      <c r="I160" s="46">
        <v>157</v>
      </c>
      <c r="J160" s="47">
        <v>80</v>
      </c>
      <c r="N160" s="46">
        <v>157</v>
      </c>
      <c r="O160" s="47">
        <v>80</v>
      </c>
    </row>
    <row r="161" spans="4:15" x14ac:dyDescent="0.25">
      <c r="D161" s="46">
        <v>158</v>
      </c>
      <c r="E161" s="47">
        <v>80</v>
      </c>
      <c r="I161" s="46">
        <v>158</v>
      </c>
      <c r="J161" s="47">
        <v>80</v>
      </c>
      <c r="N161" s="46">
        <v>158</v>
      </c>
      <c r="O161" s="47">
        <v>80</v>
      </c>
    </row>
    <row r="162" spans="4:15" x14ac:dyDescent="0.25">
      <c r="D162" s="46">
        <v>159</v>
      </c>
      <c r="E162" s="47">
        <v>80</v>
      </c>
      <c r="I162" s="46">
        <v>159</v>
      </c>
      <c r="J162" s="47">
        <v>80</v>
      </c>
      <c r="N162" s="46">
        <v>159</v>
      </c>
      <c r="O162" s="47">
        <v>80</v>
      </c>
    </row>
    <row r="163" spans="4:15" x14ac:dyDescent="0.25">
      <c r="D163" s="46">
        <v>160</v>
      </c>
      <c r="E163" s="47">
        <v>80</v>
      </c>
      <c r="I163" s="46">
        <v>160</v>
      </c>
      <c r="J163" s="47">
        <v>80</v>
      </c>
      <c r="N163" s="46">
        <v>160</v>
      </c>
      <c r="O163" s="47">
        <v>80</v>
      </c>
    </row>
    <row r="164" spans="4:15" x14ac:dyDescent="0.25">
      <c r="D164" s="46">
        <v>161</v>
      </c>
      <c r="E164" s="47">
        <v>80</v>
      </c>
      <c r="I164" s="46">
        <v>161</v>
      </c>
      <c r="J164" s="47">
        <v>80</v>
      </c>
      <c r="N164" s="46">
        <v>161</v>
      </c>
      <c r="O164" s="47">
        <v>80</v>
      </c>
    </row>
    <row r="165" spans="4:15" x14ac:dyDescent="0.25">
      <c r="D165" s="46">
        <v>162</v>
      </c>
      <c r="E165" s="47">
        <v>80</v>
      </c>
      <c r="I165" s="46">
        <v>162</v>
      </c>
      <c r="J165" s="47">
        <v>80</v>
      </c>
      <c r="N165" s="46">
        <v>162</v>
      </c>
      <c r="O165" s="47">
        <v>80</v>
      </c>
    </row>
    <row r="166" spans="4:15" x14ac:dyDescent="0.25">
      <c r="D166" s="46">
        <v>163</v>
      </c>
      <c r="E166" s="47">
        <v>80</v>
      </c>
      <c r="I166" s="46">
        <v>163</v>
      </c>
      <c r="J166" s="47">
        <v>80</v>
      </c>
      <c r="N166" s="46">
        <v>163</v>
      </c>
      <c r="O166" s="47">
        <v>80</v>
      </c>
    </row>
    <row r="167" spans="4:15" x14ac:dyDescent="0.25">
      <c r="D167" s="46">
        <v>164</v>
      </c>
      <c r="E167" s="47">
        <v>80</v>
      </c>
      <c r="I167" s="46">
        <v>164</v>
      </c>
      <c r="J167" s="47">
        <v>80</v>
      </c>
      <c r="N167" s="46">
        <v>164</v>
      </c>
      <c r="O167" s="47">
        <v>80</v>
      </c>
    </row>
    <row r="168" spans="4:15" x14ac:dyDescent="0.25">
      <c r="D168" s="46">
        <v>165</v>
      </c>
      <c r="E168" s="47">
        <v>80</v>
      </c>
      <c r="I168" s="46">
        <v>165</v>
      </c>
      <c r="J168" s="47">
        <v>80</v>
      </c>
      <c r="N168" s="46">
        <v>165</v>
      </c>
      <c r="O168" s="47">
        <v>80</v>
      </c>
    </row>
    <row r="169" spans="4:15" x14ac:dyDescent="0.25">
      <c r="D169" s="46">
        <v>166</v>
      </c>
      <c r="E169" s="47">
        <v>80</v>
      </c>
      <c r="I169" s="46">
        <v>166</v>
      </c>
      <c r="J169" s="47">
        <v>80</v>
      </c>
      <c r="N169" s="46">
        <v>166</v>
      </c>
      <c r="O169" s="47">
        <v>80</v>
      </c>
    </row>
    <row r="170" spans="4:15" x14ac:dyDescent="0.25">
      <c r="D170" s="46">
        <v>167</v>
      </c>
      <c r="E170" s="47">
        <v>80</v>
      </c>
      <c r="I170" s="46">
        <v>167</v>
      </c>
      <c r="J170" s="47">
        <v>80</v>
      </c>
      <c r="N170" s="46">
        <v>167</v>
      </c>
      <c r="O170" s="47">
        <v>80</v>
      </c>
    </row>
    <row r="171" spans="4:15" x14ac:dyDescent="0.25">
      <c r="D171" s="46">
        <v>168</v>
      </c>
      <c r="E171" s="47">
        <v>80</v>
      </c>
      <c r="I171" s="46">
        <v>168</v>
      </c>
      <c r="J171" s="47">
        <v>80</v>
      </c>
      <c r="N171" s="46">
        <v>168</v>
      </c>
      <c r="O171" s="47">
        <v>80</v>
      </c>
    </row>
    <row r="172" spans="4:15" x14ac:dyDescent="0.25">
      <c r="D172" s="46">
        <v>169</v>
      </c>
      <c r="E172" s="47">
        <v>80</v>
      </c>
      <c r="I172" s="46">
        <v>169</v>
      </c>
      <c r="J172" s="47">
        <v>80</v>
      </c>
      <c r="N172" s="46">
        <v>169</v>
      </c>
      <c r="O172" s="47">
        <v>80</v>
      </c>
    </row>
    <row r="173" spans="4:15" x14ac:dyDescent="0.25">
      <c r="D173" s="46">
        <v>170</v>
      </c>
      <c r="E173" s="47">
        <v>80</v>
      </c>
      <c r="I173" s="46">
        <v>170</v>
      </c>
      <c r="J173" s="47">
        <v>80</v>
      </c>
      <c r="N173" s="46">
        <v>170</v>
      </c>
      <c r="O173" s="47">
        <v>80</v>
      </c>
    </row>
    <row r="174" spans="4:15" x14ac:dyDescent="0.25">
      <c r="D174" s="46">
        <v>171</v>
      </c>
      <c r="E174" s="47">
        <v>80</v>
      </c>
      <c r="I174" s="46">
        <v>171</v>
      </c>
      <c r="J174" s="47">
        <v>80</v>
      </c>
      <c r="N174" s="46">
        <v>171</v>
      </c>
      <c r="O174" s="47">
        <v>80</v>
      </c>
    </row>
    <row r="175" spans="4:15" x14ac:dyDescent="0.25">
      <c r="D175" s="46">
        <v>172</v>
      </c>
      <c r="E175" s="47">
        <v>80</v>
      </c>
      <c r="I175" s="46">
        <v>172</v>
      </c>
      <c r="J175" s="47">
        <v>80</v>
      </c>
      <c r="N175" s="46">
        <v>172</v>
      </c>
      <c r="O175" s="47">
        <v>80</v>
      </c>
    </row>
    <row r="176" spans="4:15" x14ac:dyDescent="0.25">
      <c r="D176" s="46">
        <v>173</v>
      </c>
      <c r="E176" s="47">
        <v>70</v>
      </c>
      <c r="I176" s="46">
        <v>173</v>
      </c>
      <c r="J176" s="47">
        <v>70</v>
      </c>
      <c r="N176" s="46">
        <v>173</v>
      </c>
      <c r="O176" s="47">
        <v>70</v>
      </c>
    </row>
    <row r="177" spans="4:15" x14ac:dyDescent="0.25">
      <c r="D177" s="46">
        <v>174</v>
      </c>
      <c r="E177" s="47">
        <v>70</v>
      </c>
      <c r="I177" s="46">
        <v>174</v>
      </c>
      <c r="J177" s="47">
        <v>70</v>
      </c>
      <c r="N177" s="46">
        <v>174</v>
      </c>
      <c r="O177" s="47">
        <v>70</v>
      </c>
    </row>
    <row r="178" spans="4:15" x14ac:dyDescent="0.25">
      <c r="D178" s="46">
        <v>175</v>
      </c>
      <c r="E178" s="47">
        <v>70</v>
      </c>
      <c r="I178" s="46">
        <v>175</v>
      </c>
      <c r="J178" s="47">
        <v>70</v>
      </c>
      <c r="N178" s="46">
        <v>175</v>
      </c>
      <c r="O178" s="47">
        <v>70</v>
      </c>
    </row>
    <row r="179" spans="4:15" x14ac:dyDescent="0.25">
      <c r="D179" s="46">
        <v>176</v>
      </c>
      <c r="E179" s="47">
        <v>70</v>
      </c>
      <c r="I179" s="46">
        <v>176</v>
      </c>
      <c r="J179" s="47">
        <v>70</v>
      </c>
      <c r="N179" s="46">
        <v>176</v>
      </c>
      <c r="O179" s="47">
        <v>70</v>
      </c>
    </row>
    <row r="180" spans="4:15" x14ac:dyDescent="0.25">
      <c r="D180" s="46">
        <v>177</v>
      </c>
      <c r="E180" s="47">
        <v>70</v>
      </c>
      <c r="I180" s="46">
        <v>177</v>
      </c>
      <c r="J180" s="47">
        <v>70</v>
      </c>
      <c r="N180" s="46">
        <v>177</v>
      </c>
      <c r="O180" s="47">
        <v>70</v>
      </c>
    </row>
    <row r="181" spans="4:15" x14ac:dyDescent="0.25">
      <c r="D181" s="46">
        <v>178</v>
      </c>
      <c r="E181" s="47">
        <v>70</v>
      </c>
      <c r="I181" s="46">
        <v>178</v>
      </c>
      <c r="J181" s="47">
        <v>70</v>
      </c>
      <c r="N181" s="46">
        <v>178</v>
      </c>
      <c r="O181" s="47">
        <v>70</v>
      </c>
    </row>
    <row r="182" spans="4:15" x14ac:dyDescent="0.25">
      <c r="D182" s="46">
        <v>179</v>
      </c>
      <c r="E182" s="47">
        <v>70</v>
      </c>
      <c r="I182" s="46">
        <v>179</v>
      </c>
      <c r="J182" s="47">
        <v>70</v>
      </c>
      <c r="N182" s="46">
        <v>179</v>
      </c>
      <c r="O182" s="47">
        <v>70</v>
      </c>
    </row>
    <row r="183" spans="4:15" x14ac:dyDescent="0.25">
      <c r="D183" s="46">
        <v>180</v>
      </c>
      <c r="E183" s="47">
        <v>70</v>
      </c>
      <c r="I183" s="46">
        <v>180</v>
      </c>
      <c r="J183" s="47">
        <v>70</v>
      </c>
      <c r="N183" s="46">
        <v>180</v>
      </c>
      <c r="O183" s="47">
        <v>70</v>
      </c>
    </row>
    <row r="184" spans="4:15" x14ac:dyDescent="0.25">
      <c r="D184" s="46">
        <v>181</v>
      </c>
      <c r="E184" s="47">
        <v>70</v>
      </c>
      <c r="I184" s="46">
        <v>181</v>
      </c>
      <c r="J184" s="47">
        <v>70</v>
      </c>
      <c r="N184" s="46">
        <v>181</v>
      </c>
      <c r="O184" s="47">
        <v>70</v>
      </c>
    </row>
    <row r="185" spans="4:15" x14ac:dyDescent="0.25">
      <c r="D185" s="46">
        <v>182</v>
      </c>
      <c r="E185" s="47">
        <v>70</v>
      </c>
      <c r="I185" s="46">
        <v>182</v>
      </c>
      <c r="J185" s="47">
        <v>70</v>
      </c>
      <c r="N185" s="46">
        <v>182</v>
      </c>
      <c r="O185" s="47">
        <v>70</v>
      </c>
    </row>
    <row r="186" spans="4:15" x14ac:dyDescent="0.25">
      <c r="D186" s="46">
        <v>183</v>
      </c>
      <c r="E186" s="47">
        <v>70</v>
      </c>
      <c r="I186" s="46">
        <v>183</v>
      </c>
      <c r="J186" s="47">
        <v>70</v>
      </c>
      <c r="N186" s="46">
        <v>183</v>
      </c>
      <c r="O186" s="47">
        <v>70</v>
      </c>
    </row>
    <row r="187" spans="4:15" x14ac:dyDescent="0.25">
      <c r="D187" s="46">
        <v>184</v>
      </c>
      <c r="E187" s="47">
        <v>70</v>
      </c>
      <c r="I187" s="46">
        <v>184</v>
      </c>
      <c r="J187" s="47">
        <v>70</v>
      </c>
      <c r="N187" s="46">
        <v>184</v>
      </c>
      <c r="O187" s="47">
        <v>70</v>
      </c>
    </row>
    <row r="188" spans="4:15" x14ac:dyDescent="0.25">
      <c r="D188" s="46">
        <v>185</v>
      </c>
      <c r="E188" s="47">
        <v>70</v>
      </c>
      <c r="I188" s="46">
        <v>185</v>
      </c>
      <c r="J188" s="47">
        <v>70</v>
      </c>
      <c r="N188" s="46">
        <v>185</v>
      </c>
      <c r="O188" s="47">
        <v>70</v>
      </c>
    </row>
    <row r="189" spans="4:15" x14ac:dyDescent="0.25">
      <c r="D189" s="46">
        <v>186</v>
      </c>
      <c r="E189" s="47">
        <v>70</v>
      </c>
      <c r="I189" s="46">
        <v>186</v>
      </c>
      <c r="J189" s="47">
        <v>70</v>
      </c>
      <c r="N189" s="46">
        <v>186</v>
      </c>
      <c r="O189" s="47">
        <v>70</v>
      </c>
    </row>
    <row r="190" spans="4:15" x14ac:dyDescent="0.25">
      <c r="D190" s="46">
        <v>187</v>
      </c>
      <c r="E190" s="47">
        <v>70</v>
      </c>
      <c r="I190" s="46">
        <v>187</v>
      </c>
      <c r="J190" s="47">
        <v>70</v>
      </c>
      <c r="N190" s="46">
        <v>187</v>
      </c>
      <c r="O190" s="47">
        <v>70</v>
      </c>
    </row>
    <row r="191" spans="4:15" x14ac:dyDescent="0.25">
      <c r="D191" s="46">
        <v>188</v>
      </c>
      <c r="E191" s="47">
        <v>70</v>
      </c>
      <c r="I191" s="46">
        <v>188</v>
      </c>
      <c r="J191" s="47">
        <v>70</v>
      </c>
      <c r="N191" s="46">
        <v>188</v>
      </c>
      <c r="O191" s="47">
        <v>70</v>
      </c>
    </row>
    <row r="192" spans="4:15" x14ac:dyDescent="0.25">
      <c r="D192" s="46">
        <v>189</v>
      </c>
      <c r="E192" s="47">
        <v>70</v>
      </c>
      <c r="I192" s="46">
        <v>189</v>
      </c>
      <c r="J192" s="47">
        <v>70</v>
      </c>
      <c r="N192" s="46">
        <v>189</v>
      </c>
      <c r="O192" s="47">
        <v>70</v>
      </c>
    </row>
    <row r="193" spans="4:15" x14ac:dyDescent="0.25">
      <c r="D193" s="46">
        <v>190</v>
      </c>
      <c r="E193" s="47">
        <v>70</v>
      </c>
      <c r="I193" s="46">
        <v>190</v>
      </c>
      <c r="J193" s="47">
        <v>70</v>
      </c>
      <c r="N193" s="46">
        <v>190</v>
      </c>
      <c r="O193" s="47">
        <v>70</v>
      </c>
    </row>
    <row r="194" spans="4:15" x14ac:dyDescent="0.25">
      <c r="D194" s="46">
        <v>191</v>
      </c>
      <c r="E194" s="47">
        <v>60</v>
      </c>
      <c r="I194" s="46">
        <v>191</v>
      </c>
      <c r="J194" s="47">
        <v>60</v>
      </c>
      <c r="N194" s="46">
        <v>191</v>
      </c>
      <c r="O194" s="47">
        <v>60</v>
      </c>
    </row>
    <row r="195" spans="4:15" x14ac:dyDescent="0.25">
      <c r="D195" s="46">
        <v>192</v>
      </c>
      <c r="E195" s="47">
        <v>60</v>
      </c>
      <c r="I195" s="46">
        <v>192</v>
      </c>
      <c r="J195" s="47">
        <v>60</v>
      </c>
      <c r="N195" s="46">
        <v>192</v>
      </c>
      <c r="O195" s="47">
        <v>60</v>
      </c>
    </row>
    <row r="196" spans="4:15" x14ac:dyDescent="0.25">
      <c r="D196" s="46">
        <v>193</v>
      </c>
      <c r="E196" s="47">
        <v>60</v>
      </c>
      <c r="I196" s="46">
        <v>193</v>
      </c>
      <c r="J196" s="47">
        <v>60</v>
      </c>
      <c r="N196" s="46">
        <v>193</v>
      </c>
      <c r="O196" s="47">
        <v>60</v>
      </c>
    </row>
    <row r="197" spans="4:15" x14ac:dyDescent="0.25">
      <c r="D197" s="46">
        <v>194</v>
      </c>
      <c r="E197" s="47">
        <v>60</v>
      </c>
      <c r="I197" s="46">
        <v>194</v>
      </c>
      <c r="J197" s="47">
        <v>60</v>
      </c>
      <c r="N197" s="46">
        <v>194</v>
      </c>
      <c r="O197" s="47">
        <v>60</v>
      </c>
    </row>
    <row r="198" spans="4:15" x14ac:dyDescent="0.25">
      <c r="D198" s="46">
        <v>195</v>
      </c>
      <c r="E198" s="47">
        <v>60</v>
      </c>
      <c r="I198" s="46">
        <v>195</v>
      </c>
      <c r="J198" s="47">
        <v>60</v>
      </c>
      <c r="N198" s="46">
        <v>195</v>
      </c>
      <c r="O198" s="47">
        <v>60</v>
      </c>
    </row>
    <row r="199" spans="4:15" x14ac:dyDescent="0.25">
      <c r="D199" s="46">
        <v>196</v>
      </c>
      <c r="E199" s="47">
        <v>60</v>
      </c>
      <c r="I199" s="46">
        <v>196</v>
      </c>
      <c r="J199" s="47">
        <v>60</v>
      </c>
      <c r="N199" s="46">
        <v>196</v>
      </c>
      <c r="O199" s="47">
        <v>60</v>
      </c>
    </row>
    <row r="200" spans="4:15" x14ac:dyDescent="0.25">
      <c r="D200" s="46">
        <v>197</v>
      </c>
      <c r="E200" s="47">
        <v>60</v>
      </c>
      <c r="I200" s="46">
        <v>197</v>
      </c>
      <c r="J200" s="47">
        <v>60</v>
      </c>
      <c r="N200" s="46">
        <v>197</v>
      </c>
      <c r="O200" s="47">
        <v>60</v>
      </c>
    </row>
    <row r="201" spans="4:15" x14ac:dyDescent="0.25">
      <c r="D201" s="46">
        <v>198</v>
      </c>
      <c r="E201" s="47">
        <v>60</v>
      </c>
      <c r="I201" s="46">
        <v>198</v>
      </c>
      <c r="J201" s="47">
        <v>60</v>
      </c>
      <c r="N201" s="46">
        <v>198</v>
      </c>
      <c r="O201" s="47">
        <v>60</v>
      </c>
    </row>
    <row r="202" spans="4:15" x14ac:dyDescent="0.25">
      <c r="D202" s="46">
        <v>199</v>
      </c>
      <c r="E202" s="47">
        <v>60</v>
      </c>
      <c r="I202" s="46">
        <v>199</v>
      </c>
      <c r="J202" s="47">
        <v>60</v>
      </c>
      <c r="N202" s="46">
        <v>199</v>
      </c>
      <c r="O202" s="47">
        <v>60</v>
      </c>
    </row>
    <row r="203" spans="4:15" x14ac:dyDescent="0.25">
      <c r="D203" s="46">
        <v>200</v>
      </c>
      <c r="E203" s="47">
        <v>60</v>
      </c>
      <c r="I203" s="46">
        <v>200</v>
      </c>
      <c r="J203" s="47">
        <v>60</v>
      </c>
      <c r="N203" s="46">
        <v>200</v>
      </c>
      <c r="O203" s="47">
        <v>60</v>
      </c>
    </row>
    <row r="204" spans="4:15" x14ac:dyDescent="0.25">
      <c r="D204" s="46">
        <v>201</v>
      </c>
      <c r="E204" s="47">
        <v>60</v>
      </c>
      <c r="I204" s="46">
        <v>201</v>
      </c>
      <c r="J204" s="47">
        <v>60</v>
      </c>
      <c r="N204" s="46">
        <v>201</v>
      </c>
      <c r="O204" s="47">
        <v>60</v>
      </c>
    </row>
    <row r="205" spans="4:15" x14ac:dyDescent="0.25">
      <c r="D205" s="46">
        <v>202</v>
      </c>
      <c r="E205" s="47">
        <v>60</v>
      </c>
      <c r="I205" s="46">
        <v>202</v>
      </c>
      <c r="J205" s="47">
        <v>60</v>
      </c>
      <c r="N205" s="46">
        <v>202</v>
      </c>
      <c r="O205" s="47">
        <v>60</v>
      </c>
    </row>
    <row r="206" spans="4:15" x14ac:dyDescent="0.25">
      <c r="D206" s="46">
        <v>203</v>
      </c>
      <c r="E206" s="47">
        <v>60</v>
      </c>
      <c r="I206" s="46">
        <v>203</v>
      </c>
      <c r="J206" s="47">
        <v>60</v>
      </c>
      <c r="N206" s="46">
        <v>203</v>
      </c>
      <c r="O206" s="47">
        <v>60</v>
      </c>
    </row>
    <row r="207" spans="4:15" x14ac:dyDescent="0.25">
      <c r="D207" s="46">
        <v>204</v>
      </c>
      <c r="E207" s="47">
        <v>60</v>
      </c>
      <c r="I207" s="46">
        <v>204</v>
      </c>
      <c r="J207" s="47">
        <v>60</v>
      </c>
      <c r="N207" s="46">
        <v>204</v>
      </c>
      <c r="O207" s="47">
        <v>60</v>
      </c>
    </row>
    <row r="208" spans="4:15" x14ac:dyDescent="0.25">
      <c r="D208" s="46">
        <v>205</v>
      </c>
      <c r="E208" s="47">
        <v>60</v>
      </c>
      <c r="I208" s="46">
        <v>205</v>
      </c>
      <c r="J208" s="47">
        <v>60</v>
      </c>
      <c r="N208" s="46">
        <v>205</v>
      </c>
      <c r="O208" s="47">
        <v>60</v>
      </c>
    </row>
    <row r="209" spans="4:15" x14ac:dyDescent="0.25">
      <c r="D209" s="46">
        <v>206</v>
      </c>
      <c r="E209" s="47">
        <v>60</v>
      </c>
      <c r="I209" s="46">
        <v>206</v>
      </c>
      <c r="J209" s="47">
        <v>60</v>
      </c>
      <c r="N209" s="46">
        <v>206</v>
      </c>
      <c r="O209" s="47">
        <v>60</v>
      </c>
    </row>
    <row r="210" spans="4:15" x14ac:dyDescent="0.25">
      <c r="D210" s="46">
        <v>207</v>
      </c>
      <c r="E210" s="47">
        <v>60</v>
      </c>
      <c r="I210" s="46">
        <v>207</v>
      </c>
      <c r="J210" s="47">
        <v>60</v>
      </c>
      <c r="N210" s="46">
        <v>207</v>
      </c>
      <c r="O210" s="47">
        <v>60</v>
      </c>
    </row>
    <row r="211" spans="4:15" x14ac:dyDescent="0.25">
      <c r="D211" s="46">
        <v>208</v>
      </c>
      <c r="E211" s="47">
        <v>60</v>
      </c>
      <c r="I211" s="46">
        <v>208</v>
      </c>
      <c r="J211" s="47">
        <v>60</v>
      </c>
      <c r="N211" s="46">
        <v>208</v>
      </c>
      <c r="O211" s="47">
        <v>60</v>
      </c>
    </row>
    <row r="212" spans="4:15" x14ac:dyDescent="0.25">
      <c r="D212" s="46">
        <v>209</v>
      </c>
      <c r="E212" s="47">
        <v>50</v>
      </c>
      <c r="I212" s="46">
        <v>209</v>
      </c>
      <c r="J212" s="47">
        <v>50</v>
      </c>
      <c r="N212" s="46">
        <v>209</v>
      </c>
      <c r="O212" s="47">
        <v>50</v>
      </c>
    </row>
    <row r="213" spans="4:15" x14ac:dyDescent="0.25">
      <c r="D213" s="46">
        <v>210</v>
      </c>
      <c r="E213" s="47">
        <v>50</v>
      </c>
      <c r="I213" s="46">
        <v>210</v>
      </c>
      <c r="J213" s="47">
        <v>50</v>
      </c>
      <c r="N213" s="46">
        <v>210</v>
      </c>
      <c r="O213" s="47">
        <v>50</v>
      </c>
    </row>
    <row r="214" spans="4:15" x14ac:dyDescent="0.25">
      <c r="D214" s="46">
        <v>211</v>
      </c>
      <c r="E214" s="47">
        <v>50</v>
      </c>
      <c r="I214" s="46">
        <v>211</v>
      </c>
      <c r="J214" s="47">
        <v>50</v>
      </c>
      <c r="N214" s="46">
        <v>211</v>
      </c>
      <c r="O214" s="47">
        <v>50</v>
      </c>
    </row>
    <row r="215" spans="4:15" x14ac:dyDescent="0.25">
      <c r="D215" s="46">
        <v>212</v>
      </c>
      <c r="E215" s="47">
        <v>50</v>
      </c>
      <c r="I215" s="46">
        <v>212</v>
      </c>
      <c r="J215" s="47">
        <v>50</v>
      </c>
      <c r="N215" s="46">
        <v>212</v>
      </c>
      <c r="O215" s="47">
        <v>50</v>
      </c>
    </row>
    <row r="216" spans="4:15" x14ac:dyDescent="0.25">
      <c r="D216" s="46">
        <v>213</v>
      </c>
      <c r="E216" s="47">
        <v>50</v>
      </c>
      <c r="I216" s="46">
        <v>213</v>
      </c>
      <c r="J216" s="47">
        <v>50</v>
      </c>
      <c r="N216" s="46">
        <v>213</v>
      </c>
      <c r="O216" s="47">
        <v>50</v>
      </c>
    </row>
    <row r="217" spans="4:15" x14ac:dyDescent="0.25">
      <c r="D217" s="46">
        <v>214</v>
      </c>
      <c r="E217" s="47">
        <v>50</v>
      </c>
      <c r="I217" s="46">
        <v>214</v>
      </c>
      <c r="J217" s="47">
        <v>50</v>
      </c>
      <c r="N217" s="46">
        <v>214</v>
      </c>
      <c r="O217" s="47">
        <v>50</v>
      </c>
    </row>
    <row r="218" spans="4:15" x14ac:dyDescent="0.25">
      <c r="D218" s="46">
        <v>215</v>
      </c>
      <c r="E218" s="47">
        <v>50</v>
      </c>
      <c r="I218" s="46">
        <v>215</v>
      </c>
      <c r="J218" s="47">
        <v>50</v>
      </c>
      <c r="N218" s="46">
        <v>215</v>
      </c>
      <c r="O218" s="47">
        <v>50</v>
      </c>
    </row>
    <row r="219" spans="4:15" x14ac:dyDescent="0.25">
      <c r="D219" s="46">
        <v>216</v>
      </c>
      <c r="E219" s="47">
        <v>50</v>
      </c>
      <c r="I219" s="46">
        <v>216</v>
      </c>
      <c r="J219" s="47">
        <v>50</v>
      </c>
      <c r="N219" s="46">
        <v>216</v>
      </c>
      <c r="O219" s="47">
        <v>50</v>
      </c>
    </row>
    <row r="220" spans="4:15" x14ac:dyDescent="0.25">
      <c r="D220" s="46">
        <v>217</v>
      </c>
      <c r="E220" s="47">
        <v>50</v>
      </c>
      <c r="I220" s="46">
        <v>217</v>
      </c>
      <c r="J220" s="47">
        <v>50</v>
      </c>
      <c r="N220" s="46">
        <v>217</v>
      </c>
      <c r="O220" s="47">
        <v>50</v>
      </c>
    </row>
    <row r="221" spans="4:15" x14ac:dyDescent="0.25">
      <c r="D221" s="46">
        <v>218</v>
      </c>
      <c r="E221" s="47">
        <v>50</v>
      </c>
      <c r="I221" s="46">
        <v>218</v>
      </c>
      <c r="J221" s="47">
        <v>50</v>
      </c>
      <c r="N221" s="46">
        <v>218</v>
      </c>
      <c r="O221" s="47">
        <v>50</v>
      </c>
    </row>
    <row r="222" spans="4:15" x14ac:dyDescent="0.25">
      <c r="D222" s="46">
        <v>219</v>
      </c>
      <c r="E222" s="47">
        <v>50</v>
      </c>
      <c r="I222" s="46">
        <v>219</v>
      </c>
      <c r="J222" s="47">
        <v>50</v>
      </c>
      <c r="N222" s="46">
        <v>219</v>
      </c>
      <c r="O222" s="47">
        <v>50</v>
      </c>
    </row>
    <row r="223" spans="4:15" x14ac:dyDescent="0.25">
      <c r="D223" s="46">
        <v>220</v>
      </c>
      <c r="E223" s="47">
        <v>50</v>
      </c>
      <c r="I223" s="46">
        <v>220</v>
      </c>
      <c r="J223" s="47">
        <v>50</v>
      </c>
      <c r="N223" s="46">
        <v>220</v>
      </c>
      <c r="O223" s="47">
        <v>50</v>
      </c>
    </row>
    <row r="224" spans="4:15" x14ac:dyDescent="0.25">
      <c r="D224" s="46">
        <v>221</v>
      </c>
      <c r="E224" s="47">
        <v>50</v>
      </c>
      <c r="I224" s="46">
        <v>221</v>
      </c>
      <c r="J224" s="47">
        <v>50</v>
      </c>
      <c r="N224" s="46">
        <v>221</v>
      </c>
      <c r="O224" s="47">
        <v>50</v>
      </c>
    </row>
    <row r="225" spans="4:15" x14ac:dyDescent="0.25">
      <c r="D225" s="46">
        <v>222</v>
      </c>
      <c r="E225" s="47">
        <v>50</v>
      </c>
      <c r="I225" s="46">
        <v>222</v>
      </c>
      <c r="J225" s="47">
        <v>50</v>
      </c>
      <c r="N225" s="46">
        <v>222</v>
      </c>
      <c r="O225" s="47">
        <v>50</v>
      </c>
    </row>
    <row r="226" spans="4:15" x14ac:dyDescent="0.25">
      <c r="D226" s="46">
        <v>223</v>
      </c>
      <c r="E226" s="47">
        <v>50</v>
      </c>
      <c r="I226" s="46">
        <v>223</v>
      </c>
      <c r="J226" s="47">
        <v>50</v>
      </c>
      <c r="N226" s="46">
        <v>223</v>
      </c>
      <c r="O226" s="47">
        <v>50</v>
      </c>
    </row>
    <row r="227" spans="4:15" x14ac:dyDescent="0.25">
      <c r="D227" s="46">
        <v>224</v>
      </c>
      <c r="E227" s="47">
        <v>50</v>
      </c>
      <c r="I227" s="46">
        <v>224</v>
      </c>
      <c r="J227" s="47">
        <v>50</v>
      </c>
      <c r="N227" s="46">
        <v>224</v>
      </c>
      <c r="O227" s="47">
        <v>50</v>
      </c>
    </row>
    <row r="228" spans="4:15" x14ac:dyDescent="0.25">
      <c r="D228" s="46">
        <v>225</v>
      </c>
      <c r="E228" s="47">
        <v>50</v>
      </c>
      <c r="I228" s="46">
        <v>225</v>
      </c>
      <c r="J228" s="47">
        <v>50</v>
      </c>
      <c r="N228" s="46">
        <v>225</v>
      </c>
      <c r="O228" s="47">
        <v>50</v>
      </c>
    </row>
    <row r="229" spans="4:15" x14ac:dyDescent="0.25">
      <c r="D229" s="46">
        <v>226</v>
      </c>
      <c r="E229" s="47">
        <v>40</v>
      </c>
      <c r="I229" s="46">
        <v>226</v>
      </c>
      <c r="J229" s="47">
        <v>40</v>
      </c>
      <c r="N229" s="46">
        <v>226</v>
      </c>
      <c r="O229" s="47">
        <v>40</v>
      </c>
    </row>
    <row r="230" spans="4:15" x14ac:dyDescent="0.25">
      <c r="D230" s="46">
        <v>227</v>
      </c>
      <c r="E230" s="47">
        <v>40</v>
      </c>
      <c r="I230" s="46">
        <v>227</v>
      </c>
      <c r="J230" s="47">
        <v>40</v>
      </c>
      <c r="N230" s="46">
        <v>227</v>
      </c>
      <c r="O230" s="47">
        <v>40</v>
      </c>
    </row>
    <row r="231" spans="4:15" x14ac:dyDescent="0.25">
      <c r="D231" s="46">
        <v>228</v>
      </c>
      <c r="E231" s="47">
        <v>40</v>
      </c>
      <c r="I231" s="46">
        <v>228</v>
      </c>
      <c r="J231" s="47">
        <v>40</v>
      </c>
      <c r="N231" s="46">
        <v>228</v>
      </c>
      <c r="O231" s="47">
        <v>40</v>
      </c>
    </row>
    <row r="232" spans="4:15" x14ac:dyDescent="0.25">
      <c r="D232" s="46">
        <v>229</v>
      </c>
      <c r="E232" s="47">
        <v>40</v>
      </c>
      <c r="I232" s="46">
        <v>229</v>
      </c>
      <c r="J232" s="47">
        <v>40</v>
      </c>
      <c r="N232" s="46">
        <v>229</v>
      </c>
      <c r="O232" s="47">
        <v>40</v>
      </c>
    </row>
    <row r="233" spans="4:15" x14ac:dyDescent="0.25">
      <c r="D233" s="46">
        <v>230</v>
      </c>
      <c r="E233" s="47">
        <v>40</v>
      </c>
      <c r="I233" s="46">
        <v>230</v>
      </c>
      <c r="J233" s="47">
        <v>40</v>
      </c>
      <c r="N233" s="46">
        <v>230</v>
      </c>
      <c r="O233" s="47">
        <v>40</v>
      </c>
    </row>
    <row r="234" spans="4:15" x14ac:dyDescent="0.25">
      <c r="D234" s="46">
        <v>231</v>
      </c>
      <c r="E234" s="47">
        <v>40</v>
      </c>
      <c r="I234" s="46">
        <v>231</v>
      </c>
      <c r="J234" s="47">
        <v>40</v>
      </c>
      <c r="N234" s="46">
        <v>231</v>
      </c>
      <c r="O234" s="47">
        <v>40</v>
      </c>
    </row>
    <row r="235" spans="4:15" x14ac:dyDescent="0.25">
      <c r="D235" s="46">
        <v>232</v>
      </c>
      <c r="E235" s="47">
        <v>40</v>
      </c>
      <c r="I235" s="46">
        <v>232</v>
      </c>
      <c r="J235" s="47">
        <v>40</v>
      </c>
      <c r="N235" s="46">
        <v>232</v>
      </c>
      <c r="O235" s="47">
        <v>40</v>
      </c>
    </row>
    <row r="236" spans="4:15" x14ac:dyDescent="0.25">
      <c r="D236" s="46">
        <v>233</v>
      </c>
      <c r="E236" s="47">
        <v>40</v>
      </c>
      <c r="I236" s="46">
        <v>233</v>
      </c>
      <c r="J236" s="47">
        <v>40</v>
      </c>
      <c r="N236" s="46">
        <v>233</v>
      </c>
      <c r="O236" s="47">
        <v>40</v>
      </c>
    </row>
    <row r="237" spans="4:15" x14ac:dyDescent="0.25">
      <c r="D237" s="46">
        <v>234</v>
      </c>
      <c r="E237" s="47">
        <v>40</v>
      </c>
      <c r="I237" s="46">
        <v>234</v>
      </c>
      <c r="J237" s="47">
        <v>40</v>
      </c>
      <c r="N237" s="46">
        <v>234</v>
      </c>
      <c r="O237" s="47">
        <v>40</v>
      </c>
    </row>
    <row r="238" spans="4:15" x14ac:dyDescent="0.25">
      <c r="D238" s="46">
        <v>235</v>
      </c>
      <c r="E238" s="47">
        <v>40</v>
      </c>
      <c r="I238" s="46">
        <v>235</v>
      </c>
      <c r="J238" s="47">
        <v>40</v>
      </c>
      <c r="N238" s="46">
        <v>235</v>
      </c>
      <c r="O238" s="47">
        <v>40</v>
      </c>
    </row>
    <row r="239" spans="4:15" x14ac:dyDescent="0.25">
      <c r="D239" s="46">
        <v>236</v>
      </c>
      <c r="E239" s="47">
        <v>40</v>
      </c>
      <c r="I239" s="46">
        <v>236</v>
      </c>
      <c r="J239" s="47">
        <v>40</v>
      </c>
      <c r="N239" s="46">
        <v>236</v>
      </c>
      <c r="O239" s="47">
        <v>40</v>
      </c>
    </row>
    <row r="240" spans="4:15" x14ac:dyDescent="0.25">
      <c r="D240" s="46">
        <v>237</v>
      </c>
      <c r="E240" s="47">
        <v>40</v>
      </c>
      <c r="I240" s="46">
        <v>237</v>
      </c>
      <c r="J240" s="47">
        <v>40</v>
      </c>
      <c r="N240" s="46">
        <v>237</v>
      </c>
      <c r="O240" s="47">
        <v>40</v>
      </c>
    </row>
    <row r="241" spans="4:15" x14ac:dyDescent="0.25">
      <c r="D241" s="46">
        <v>238</v>
      </c>
      <c r="E241" s="47">
        <v>40</v>
      </c>
      <c r="I241" s="46">
        <v>238</v>
      </c>
      <c r="J241" s="47">
        <v>40</v>
      </c>
      <c r="N241" s="46">
        <v>238</v>
      </c>
      <c r="O241" s="47">
        <v>40</v>
      </c>
    </row>
    <row r="242" spans="4:15" x14ac:dyDescent="0.25">
      <c r="D242" s="46">
        <v>239</v>
      </c>
      <c r="E242" s="47">
        <v>40</v>
      </c>
      <c r="I242" s="46">
        <v>239</v>
      </c>
      <c r="J242" s="47">
        <v>40</v>
      </c>
      <c r="N242" s="46">
        <v>239</v>
      </c>
      <c r="O242" s="47">
        <v>40</v>
      </c>
    </row>
    <row r="243" spans="4:15" x14ac:dyDescent="0.25">
      <c r="D243" s="46">
        <v>240</v>
      </c>
      <c r="E243" s="47">
        <v>40</v>
      </c>
      <c r="I243" s="46">
        <v>240</v>
      </c>
      <c r="J243" s="47">
        <v>40</v>
      </c>
      <c r="N243" s="46">
        <v>240</v>
      </c>
      <c r="O243" s="47">
        <v>40</v>
      </c>
    </row>
    <row r="244" spans="4:15" x14ac:dyDescent="0.25">
      <c r="D244" s="46">
        <v>241</v>
      </c>
      <c r="E244" s="47">
        <v>40</v>
      </c>
      <c r="I244" s="46">
        <v>241</v>
      </c>
      <c r="J244" s="47">
        <v>40</v>
      </c>
      <c r="N244" s="46">
        <v>241</v>
      </c>
      <c r="O244" s="47">
        <v>40</v>
      </c>
    </row>
    <row r="245" spans="4:15" x14ac:dyDescent="0.25">
      <c r="D245" s="46">
        <v>242</v>
      </c>
      <c r="E245" s="47">
        <v>30</v>
      </c>
      <c r="I245" s="46">
        <v>242</v>
      </c>
      <c r="J245" s="47">
        <v>30</v>
      </c>
      <c r="N245" s="46">
        <v>242</v>
      </c>
      <c r="O245" s="47">
        <v>30</v>
      </c>
    </row>
    <row r="246" spans="4:15" x14ac:dyDescent="0.25">
      <c r="D246" s="46">
        <v>243</v>
      </c>
      <c r="E246" s="47">
        <v>30</v>
      </c>
      <c r="I246" s="46">
        <v>243</v>
      </c>
      <c r="J246" s="47">
        <v>30</v>
      </c>
      <c r="N246" s="46">
        <v>243</v>
      </c>
      <c r="O246" s="47">
        <v>30</v>
      </c>
    </row>
    <row r="247" spans="4:15" x14ac:dyDescent="0.25">
      <c r="D247" s="46">
        <v>244</v>
      </c>
      <c r="E247" s="47">
        <v>30</v>
      </c>
      <c r="I247" s="46">
        <v>244</v>
      </c>
      <c r="J247" s="47">
        <v>30</v>
      </c>
      <c r="N247" s="46">
        <v>244</v>
      </c>
      <c r="O247" s="47">
        <v>30</v>
      </c>
    </row>
    <row r="248" spans="4:15" x14ac:dyDescent="0.25">
      <c r="D248" s="46">
        <v>245</v>
      </c>
      <c r="E248" s="47">
        <v>30</v>
      </c>
      <c r="I248" s="46">
        <v>245</v>
      </c>
      <c r="J248" s="47">
        <v>30</v>
      </c>
      <c r="N248" s="46">
        <v>245</v>
      </c>
      <c r="O248" s="47">
        <v>30</v>
      </c>
    </row>
    <row r="249" spans="4:15" x14ac:dyDescent="0.25">
      <c r="D249" s="46">
        <v>246</v>
      </c>
      <c r="E249" s="47">
        <v>30</v>
      </c>
      <c r="I249" s="46">
        <v>246</v>
      </c>
      <c r="J249" s="47">
        <v>30</v>
      </c>
      <c r="N249" s="46">
        <v>246</v>
      </c>
      <c r="O249" s="47">
        <v>30</v>
      </c>
    </row>
    <row r="250" spans="4:15" x14ac:dyDescent="0.25">
      <c r="D250" s="46">
        <v>247</v>
      </c>
      <c r="E250" s="47">
        <v>30</v>
      </c>
      <c r="I250" s="46">
        <v>247</v>
      </c>
      <c r="J250" s="47">
        <v>30</v>
      </c>
      <c r="N250" s="46">
        <v>247</v>
      </c>
      <c r="O250" s="47">
        <v>30</v>
      </c>
    </row>
    <row r="251" spans="4:15" x14ac:dyDescent="0.25">
      <c r="D251" s="46">
        <v>248</v>
      </c>
      <c r="E251" s="47">
        <v>30</v>
      </c>
      <c r="I251" s="46">
        <v>248</v>
      </c>
      <c r="J251" s="47">
        <v>30</v>
      </c>
      <c r="N251" s="46">
        <v>248</v>
      </c>
      <c r="O251" s="47">
        <v>30</v>
      </c>
    </row>
    <row r="252" spans="4:15" x14ac:dyDescent="0.25">
      <c r="D252" s="46">
        <v>249</v>
      </c>
      <c r="E252" s="47">
        <v>30</v>
      </c>
      <c r="I252" s="46">
        <v>249</v>
      </c>
      <c r="J252" s="47">
        <v>30</v>
      </c>
      <c r="N252" s="46">
        <v>249</v>
      </c>
      <c r="O252" s="47">
        <v>30</v>
      </c>
    </row>
    <row r="253" spans="4:15" x14ac:dyDescent="0.25">
      <c r="D253" s="46">
        <v>250</v>
      </c>
      <c r="E253" s="47">
        <v>30</v>
      </c>
      <c r="I253" s="46">
        <v>250</v>
      </c>
      <c r="J253" s="47">
        <v>30</v>
      </c>
      <c r="N253" s="46">
        <v>250</v>
      </c>
      <c r="O253" s="47">
        <v>30</v>
      </c>
    </row>
    <row r="254" spans="4:15" x14ac:dyDescent="0.25">
      <c r="D254" s="46">
        <v>251</v>
      </c>
      <c r="E254" s="47">
        <v>30</v>
      </c>
      <c r="I254" s="46">
        <v>251</v>
      </c>
      <c r="J254" s="47">
        <v>30</v>
      </c>
      <c r="N254" s="46">
        <v>251</v>
      </c>
      <c r="O254" s="47">
        <v>30</v>
      </c>
    </row>
    <row r="255" spans="4:15" x14ac:dyDescent="0.25">
      <c r="D255" s="46">
        <v>252</v>
      </c>
      <c r="E255" s="47">
        <v>30</v>
      </c>
      <c r="I255" s="46">
        <v>252</v>
      </c>
      <c r="J255" s="47">
        <v>30</v>
      </c>
      <c r="N255" s="46">
        <v>252</v>
      </c>
      <c r="O255" s="47">
        <v>30</v>
      </c>
    </row>
    <row r="256" spans="4:15" x14ac:dyDescent="0.25">
      <c r="D256" s="46">
        <v>253</v>
      </c>
      <c r="E256" s="47">
        <v>30</v>
      </c>
      <c r="I256" s="46">
        <v>253</v>
      </c>
      <c r="J256" s="47">
        <v>30</v>
      </c>
      <c r="N256" s="46">
        <v>253</v>
      </c>
      <c r="O256" s="47">
        <v>30</v>
      </c>
    </row>
    <row r="257" spans="4:15" x14ac:dyDescent="0.25">
      <c r="D257" s="46">
        <v>254</v>
      </c>
      <c r="E257" s="47">
        <v>30</v>
      </c>
      <c r="I257" s="46">
        <v>254</v>
      </c>
      <c r="J257" s="47">
        <v>30</v>
      </c>
      <c r="N257" s="46">
        <v>254</v>
      </c>
      <c r="O257" s="47">
        <v>30</v>
      </c>
    </row>
    <row r="258" spans="4:15" x14ac:dyDescent="0.25">
      <c r="D258" s="46">
        <v>255</v>
      </c>
      <c r="E258" s="47">
        <v>30</v>
      </c>
      <c r="I258" s="46">
        <v>255</v>
      </c>
      <c r="J258" s="47">
        <v>30</v>
      </c>
      <c r="N258" s="46">
        <v>255</v>
      </c>
      <c r="O258" s="47">
        <v>30</v>
      </c>
    </row>
    <row r="259" spans="4:15" x14ac:dyDescent="0.25">
      <c r="D259" s="46">
        <v>256</v>
      </c>
      <c r="E259" s="47">
        <v>30</v>
      </c>
      <c r="I259" s="46">
        <v>256</v>
      </c>
      <c r="J259" s="47">
        <v>30</v>
      </c>
      <c r="N259" s="46">
        <v>256</v>
      </c>
      <c r="O259" s="47">
        <v>30</v>
      </c>
    </row>
    <row r="260" spans="4:15" x14ac:dyDescent="0.25">
      <c r="D260" s="46">
        <v>257</v>
      </c>
      <c r="E260" s="47">
        <v>30</v>
      </c>
      <c r="I260" s="46">
        <v>257</v>
      </c>
      <c r="J260" s="47">
        <v>30</v>
      </c>
      <c r="N260" s="46">
        <v>257</v>
      </c>
      <c r="O260" s="47">
        <v>30</v>
      </c>
    </row>
    <row r="261" spans="4:15" x14ac:dyDescent="0.25">
      <c r="D261" s="46">
        <v>258</v>
      </c>
      <c r="E261" s="47">
        <v>30</v>
      </c>
      <c r="I261" s="46">
        <v>258</v>
      </c>
      <c r="J261" s="47">
        <v>30</v>
      </c>
      <c r="N261" s="46">
        <v>258</v>
      </c>
      <c r="O261" s="47">
        <v>30</v>
      </c>
    </row>
    <row r="262" spans="4:15" x14ac:dyDescent="0.25">
      <c r="D262" s="46">
        <v>259</v>
      </c>
      <c r="E262" s="47">
        <v>30</v>
      </c>
      <c r="I262" s="46">
        <v>259</v>
      </c>
      <c r="J262" s="47">
        <v>30</v>
      </c>
      <c r="N262" s="46">
        <v>259</v>
      </c>
      <c r="O262" s="47">
        <v>30</v>
      </c>
    </row>
    <row r="263" spans="4:15" x14ac:dyDescent="0.25">
      <c r="D263" s="46">
        <v>260</v>
      </c>
      <c r="E263" s="47">
        <v>30</v>
      </c>
      <c r="I263" s="46">
        <v>260</v>
      </c>
      <c r="J263" s="47">
        <v>30</v>
      </c>
      <c r="N263" s="46">
        <v>260</v>
      </c>
      <c r="O263" s="47">
        <v>30</v>
      </c>
    </row>
    <row r="264" spans="4:15" x14ac:dyDescent="0.25">
      <c r="D264" s="46">
        <v>261</v>
      </c>
      <c r="E264" s="47">
        <v>30</v>
      </c>
      <c r="I264" s="46">
        <v>261</v>
      </c>
      <c r="J264" s="47">
        <v>30</v>
      </c>
      <c r="N264" s="46">
        <v>261</v>
      </c>
      <c r="O264" s="47">
        <v>30</v>
      </c>
    </row>
    <row r="265" spans="4:15" x14ac:dyDescent="0.25">
      <c r="D265" s="46">
        <v>262</v>
      </c>
      <c r="E265" s="47">
        <v>30</v>
      </c>
      <c r="I265" s="46">
        <v>262</v>
      </c>
      <c r="J265" s="47">
        <v>30</v>
      </c>
      <c r="N265" s="46">
        <v>262</v>
      </c>
      <c r="O265" s="47">
        <v>30</v>
      </c>
    </row>
    <row r="266" spans="4:15" x14ac:dyDescent="0.25">
      <c r="D266" s="46">
        <v>263</v>
      </c>
      <c r="E266" s="47">
        <v>30</v>
      </c>
      <c r="I266" s="46">
        <v>263</v>
      </c>
      <c r="J266" s="47">
        <v>30</v>
      </c>
      <c r="N266" s="46">
        <v>263</v>
      </c>
      <c r="O266" s="47">
        <v>30</v>
      </c>
    </row>
    <row r="267" spans="4:15" x14ac:dyDescent="0.25">
      <c r="D267" s="46">
        <v>264</v>
      </c>
      <c r="E267" s="47">
        <v>30</v>
      </c>
      <c r="I267" s="46">
        <v>264</v>
      </c>
      <c r="J267" s="47">
        <v>30</v>
      </c>
      <c r="N267" s="46">
        <v>264</v>
      </c>
      <c r="O267" s="47">
        <v>30</v>
      </c>
    </row>
    <row r="268" spans="4:15" x14ac:dyDescent="0.25">
      <c r="D268" s="46">
        <v>265</v>
      </c>
      <c r="E268" s="47">
        <v>30</v>
      </c>
      <c r="I268" s="46">
        <v>265</v>
      </c>
      <c r="J268" s="47">
        <v>30</v>
      </c>
      <c r="N268" s="46">
        <v>265</v>
      </c>
      <c r="O268" s="47">
        <v>30</v>
      </c>
    </row>
    <row r="269" spans="4:15" x14ac:dyDescent="0.25">
      <c r="D269" s="46">
        <v>266</v>
      </c>
      <c r="E269" s="47">
        <v>30</v>
      </c>
      <c r="I269" s="46">
        <v>266</v>
      </c>
      <c r="J269" s="47">
        <v>30</v>
      </c>
      <c r="N269" s="46">
        <v>266</v>
      </c>
      <c r="O269" s="47">
        <v>30</v>
      </c>
    </row>
    <row r="270" spans="4:15" x14ac:dyDescent="0.25">
      <c r="D270" s="46">
        <v>267</v>
      </c>
      <c r="E270" s="47">
        <v>30</v>
      </c>
      <c r="I270" s="46">
        <v>267</v>
      </c>
      <c r="J270" s="47">
        <v>30</v>
      </c>
      <c r="N270" s="46">
        <v>267</v>
      </c>
      <c r="O270" s="47">
        <v>30</v>
      </c>
    </row>
    <row r="271" spans="4:15" x14ac:dyDescent="0.25">
      <c r="D271" s="46">
        <v>268</v>
      </c>
      <c r="E271" s="47">
        <v>30</v>
      </c>
      <c r="I271" s="46">
        <v>268</v>
      </c>
      <c r="J271" s="47">
        <v>30</v>
      </c>
      <c r="N271" s="46">
        <v>268</v>
      </c>
      <c r="O271" s="47">
        <v>30</v>
      </c>
    </row>
    <row r="272" spans="4:15" x14ac:dyDescent="0.25">
      <c r="D272" s="46">
        <v>269</v>
      </c>
      <c r="E272" s="47">
        <v>30</v>
      </c>
      <c r="I272" s="46">
        <v>269</v>
      </c>
      <c r="J272" s="47">
        <v>30</v>
      </c>
      <c r="N272" s="46">
        <v>269</v>
      </c>
      <c r="O272" s="47">
        <v>30</v>
      </c>
    </row>
    <row r="273" spans="4:15" x14ac:dyDescent="0.25">
      <c r="D273" s="46">
        <v>270</v>
      </c>
      <c r="E273" s="47">
        <v>30</v>
      </c>
      <c r="I273" s="46">
        <v>270</v>
      </c>
      <c r="J273" s="47">
        <v>30</v>
      </c>
      <c r="N273" s="46">
        <v>270</v>
      </c>
      <c r="O273" s="47">
        <v>30</v>
      </c>
    </row>
    <row r="274" spans="4:15" x14ac:dyDescent="0.25">
      <c r="D274" s="46">
        <v>271</v>
      </c>
      <c r="E274" s="47">
        <v>30</v>
      </c>
      <c r="I274" s="46">
        <v>271</v>
      </c>
      <c r="J274" s="47">
        <v>30</v>
      </c>
      <c r="N274" s="46">
        <v>271</v>
      </c>
      <c r="O274" s="47">
        <v>30</v>
      </c>
    </row>
    <row r="275" spans="4:15" x14ac:dyDescent="0.25">
      <c r="D275" s="46">
        <v>272</v>
      </c>
      <c r="E275" s="47">
        <v>30</v>
      </c>
      <c r="I275" s="46">
        <v>272</v>
      </c>
      <c r="J275" s="47">
        <v>30</v>
      </c>
      <c r="N275" s="46">
        <v>272</v>
      </c>
      <c r="O275" s="47">
        <v>30</v>
      </c>
    </row>
    <row r="276" spans="4:15" x14ac:dyDescent="0.25">
      <c r="D276" s="46">
        <v>273</v>
      </c>
      <c r="E276" s="47">
        <v>30</v>
      </c>
      <c r="I276" s="46">
        <v>273</v>
      </c>
      <c r="J276" s="47">
        <v>30</v>
      </c>
      <c r="N276" s="46">
        <v>273</v>
      </c>
      <c r="O276" s="47">
        <v>30</v>
      </c>
    </row>
    <row r="277" spans="4:15" x14ac:dyDescent="0.25">
      <c r="D277" s="46">
        <v>274</v>
      </c>
      <c r="E277" s="47">
        <v>30</v>
      </c>
      <c r="I277" s="46">
        <v>274</v>
      </c>
      <c r="J277" s="47">
        <v>30</v>
      </c>
      <c r="N277" s="46">
        <v>274</v>
      </c>
      <c r="O277" s="47">
        <v>30</v>
      </c>
    </row>
    <row r="278" spans="4:15" x14ac:dyDescent="0.25">
      <c r="D278" s="46">
        <v>275</v>
      </c>
      <c r="E278" s="47">
        <v>30</v>
      </c>
      <c r="I278" s="46">
        <v>275</v>
      </c>
      <c r="J278" s="47">
        <v>30</v>
      </c>
      <c r="N278" s="46">
        <v>275</v>
      </c>
      <c r="O278" s="47">
        <v>30</v>
      </c>
    </row>
    <row r="279" spans="4:15" x14ac:dyDescent="0.25">
      <c r="D279" s="46">
        <v>276</v>
      </c>
      <c r="E279" s="47">
        <v>30</v>
      </c>
      <c r="I279" s="46">
        <v>276</v>
      </c>
      <c r="J279" s="47">
        <v>30</v>
      </c>
      <c r="N279" s="46">
        <v>276</v>
      </c>
      <c r="O279" s="47">
        <v>30</v>
      </c>
    </row>
    <row r="280" spans="4:15" x14ac:dyDescent="0.25">
      <c r="D280" s="46">
        <v>277</v>
      </c>
      <c r="E280" s="47">
        <v>30</v>
      </c>
      <c r="I280" s="46">
        <v>277</v>
      </c>
      <c r="J280" s="47">
        <v>30</v>
      </c>
      <c r="N280" s="46">
        <v>277</v>
      </c>
      <c r="O280" s="47">
        <v>30</v>
      </c>
    </row>
    <row r="281" spans="4:15" x14ac:dyDescent="0.25">
      <c r="D281" s="46">
        <v>278</v>
      </c>
      <c r="E281" s="47">
        <v>30</v>
      </c>
      <c r="I281" s="46">
        <v>278</v>
      </c>
      <c r="J281" s="47">
        <v>30</v>
      </c>
      <c r="N281" s="46">
        <v>278</v>
      </c>
      <c r="O281" s="47">
        <v>30</v>
      </c>
    </row>
    <row r="282" spans="4:15" x14ac:dyDescent="0.25">
      <c r="D282" s="46">
        <v>279</v>
      </c>
      <c r="E282" s="47">
        <v>30</v>
      </c>
      <c r="I282" s="46">
        <v>279</v>
      </c>
      <c r="J282" s="47">
        <v>30</v>
      </c>
      <c r="N282" s="46">
        <v>279</v>
      </c>
      <c r="O282" s="47">
        <v>30</v>
      </c>
    </row>
    <row r="283" spans="4:15" x14ac:dyDescent="0.25">
      <c r="D283" s="46">
        <v>280</v>
      </c>
      <c r="E283" s="47">
        <v>30</v>
      </c>
      <c r="I283" s="46">
        <v>280</v>
      </c>
      <c r="J283" s="47">
        <v>30</v>
      </c>
      <c r="N283" s="46">
        <v>280</v>
      </c>
      <c r="O283" s="47">
        <v>30</v>
      </c>
    </row>
    <row r="284" spans="4:15" x14ac:dyDescent="0.25">
      <c r="D284" s="46">
        <v>281</v>
      </c>
      <c r="E284" s="47">
        <v>30</v>
      </c>
      <c r="I284" s="46">
        <v>281</v>
      </c>
      <c r="J284" s="47">
        <v>30</v>
      </c>
      <c r="N284" s="46">
        <v>281</v>
      </c>
      <c r="O284" s="47">
        <v>30</v>
      </c>
    </row>
    <row r="285" spans="4:15" x14ac:dyDescent="0.25">
      <c r="D285" s="46">
        <v>282</v>
      </c>
      <c r="E285" s="47">
        <v>30</v>
      </c>
      <c r="I285" s="46">
        <v>282</v>
      </c>
      <c r="J285" s="47">
        <v>30</v>
      </c>
      <c r="N285" s="46">
        <v>282</v>
      </c>
      <c r="O285" s="47">
        <v>30</v>
      </c>
    </row>
    <row r="286" spans="4:15" x14ac:dyDescent="0.25">
      <c r="D286" s="46">
        <v>283</v>
      </c>
      <c r="E286" s="47">
        <v>30</v>
      </c>
      <c r="I286" s="46">
        <v>283</v>
      </c>
      <c r="J286" s="47">
        <v>30</v>
      </c>
      <c r="N286" s="46">
        <v>283</v>
      </c>
      <c r="O286" s="47">
        <v>30</v>
      </c>
    </row>
    <row r="287" spans="4:15" x14ac:dyDescent="0.25">
      <c r="D287" s="46">
        <v>284</v>
      </c>
      <c r="E287" s="47">
        <v>30</v>
      </c>
      <c r="I287" s="46">
        <v>284</v>
      </c>
      <c r="J287" s="47">
        <v>30</v>
      </c>
      <c r="N287" s="46">
        <v>284</v>
      </c>
      <c r="O287" s="47">
        <v>30</v>
      </c>
    </row>
    <row r="288" spans="4:15" x14ac:dyDescent="0.25">
      <c r="D288" s="46">
        <v>285</v>
      </c>
      <c r="E288" s="47">
        <v>30</v>
      </c>
      <c r="I288" s="46">
        <v>285</v>
      </c>
      <c r="J288" s="47">
        <v>30</v>
      </c>
      <c r="N288" s="46">
        <v>285</v>
      </c>
      <c r="O288" s="47">
        <v>30</v>
      </c>
    </row>
    <row r="289" spans="4:15" x14ac:dyDescent="0.25">
      <c r="D289" s="46">
        <v>286</v>
      </c>
      <c r="E289" s="47">
        <v>30</v>
      </c>
      <c r="I289" s="46">
        <v>286</v>
      </c>
      <c r="J289" s="47">
        <v>30</v>
      </c>
      <c r="N289" s="46">
        <v>286</v>
      </c>
      <c r="O289" s="47">
        <v>30</v>
      </c>
    </row>
    <row r="290" spans="4:15" x14ac:dyDescent="0.25">
      <c r="D290" s="46">
        <v>287</v>
      </c>
      <c r="E290" s="47">
        <v>30</v>
      </c>
      <c r="I290" s="46">
        <v>287</v>
      </c>
      <c r="J290" s="47">
        <v>30</v>
      </c>
      <c r="N290" s="46">
        <v>287</v>
      </c>
      <c r="O290" s="47">
        <v>30</v>
      </c>
    </row>
    <row r="291" spans="4:15" x14ac:dyDescent="0.25">
      <c r="D291" s="46">
        <v>288</v>
      </c>
      <c r="E291" s="47">
        <v>30</v>
      </c>
      <c r="I291" s="46">
        <v>288</v>
      </c>
      <c r="J291" s="47">
        <v>30</v>
      </c>
      <c r="N291" s="46">
        <v>288</v>
      </c>
      <c r="O291" s="47">
        <v>30</v>
      </c>
    </row>
    <row r="292" spans="4:15" x14ac:dyDescent="0.25">
      <c r="D292" s="46">
        <v>289</v>
      </c>
      <c r="E292" s="47">
        <v>30</v>
      </c>
      <c r="I292" s="46">
        <v>289</v>
      </c>
      <c r="J292" s="47">
        <v>30</v>
      </c>
      <c r="N292" s="46">
        <v>289</v>
      </c>
      <c r="O292" s="47">
        <v>30</v>
      </c>
    </row>
    <row r="293" spans="4:15" x14ac:dyDescent="0.25">
      <c r="D293" s="46">
        <v>290</v>
      </c>
      <c r="E293" s="47">
        <v>30</v>
      </c>
      <c r="I293" s="46">
        <v>290</v>
      </c>
      <c r="J293" s="47">
        <v>30</v>
      </c>
      <c r="N293" s="46">
        <v>290</v>
      </c>
      <c r="O293" s="47">
        <v>30</v>
      </c>
    </row>
    <row r="294" spans="4:15" x14ac:dyDescent="0.25">
      <c r="D294" s="46">
        <v>291</v>
      </c>
      <c r="E294" s="47">
        <v>30</v>
      </c>
      <c r="I294" s="46">
        <v>291</v>
      </c>
      <c r="J294" s="47">
        <v>30</v>
      </c>
      <c r="N294" s="46">
        <v>291</v>
      </c>
      <c r="O294" s="47">
        <v>30</v>
      </c>
    </row>
    <row r="295" spans="4:15" x14ac:dyDescent="0.25">
      <c r="D295" s="46">
        <v>292</v>
      </c>
      <c r="E295" s="47">
        <v>30</v>
      </c>
      <c r="I295" s="46">
        <v>292</v>
      </c>
      <c r="J295" s="47">
        <v>30</v>
      </c>
      <c r="N295" s="46">
        <v>292</v>
      </c>
      <c r="O295" s="47">
        <v>30</v>
      </c>
    </row>
    <row r="296" spans="4:15" x14ac:dyDescent="0.25">
      <c r="D296" s="46">
        <v>293</v>
      </c>
      <c r="E296" s="47">
        <v>30</v>
      </c>
      <c r="I296" s="46">
        <v>293</v>
      </c>
      <c r="J296" s="47">
        <v>30</v>
      </c>
      <c r="N296" s="46">
        <v>293</v>
      </c>
      <c r="O296" s="47">
        <v>30</v>
      </c>
    </row>
    <row r="297" spans="4:15" x14ac:dyDescent="0.25">
      <c r="D297" s="46">
        <v>294</v>
      </c>
      <c r="E297" s="47">
        <v>30</v>
      </c>
      <c r="I297" s="46">
        <v>294</v>
      </c>
      <c r="J297" s="47">
        <v>30</v>
      </c>
      <c r="N297" s="46">
        <v>294</v>
      </c>
      <c r="O297" s="47">
        <v>30</v>
      </c>
    </row>
    <row r="298" spans="4:15" x14ac:dyDescent="0.25">
      <c r="D298" s="46">
        <v>295</v>
      </c>
      <c r="E298" s="47">
        <v>30</v>
      </c>
      <c r="I298" s="46">
        <v>295</v>
      </c>
      <c r="J298" s="47">
        <v>30</v>
      </c>
      <c r="N298" s="46">
        <v>295</v>
      </c>
      <c r="O298" s="47">
        <v>30</v>
      </c>
    </row>
    <row r="299" spans="4:15" x14ac:dyDescent="0.25">
      <c r="D299" s="46">
        <v>296</v>
      </c>
      <c r="E299" s="47">
        <v>30</v>
      </c>
      <c r="I299" s="46">
        <v>296</v>
      </c>
      <c r="J299" s="47">
        <v>30</v>
      </c>
      <c r="N299" s="46">
        <v>296</v>
      </c>
      <c r="O299" s="47">
        <v>30</v>
      </c>
    </row>
    <row r="300" spans="4:15" x14ac:dyDescent="0.25">
      <c r="D300" s="46">
        <v>297</v>
      </c>
      <c r="E300" s="47">
        <v>30</v>
      </c>
      <c r="I300" s="46">
        <v>297</v>
      </c>
      <c r="J300" s="47">
        <v>30</v>
      </c>
      <c r="N300" s="46">
        <v>297</v>
      </c>
      <c r="O300" s="47">
        <v>30</v>
      </c>
    </row>
    <row r="301" spans="4:15" x14ac:dyDescent="0.25">
      <c r="D301" s="46">
        <v>298</v>
      </c>
      <c r="E301" s="47">
        <v>30</v>
      </c>
      <c r="I301" s="46">
        <v>298</v>
      </c>
      <c r="J301" s="47">
        <v>30</v>
      </c>
      <c r="N301" s="46">
        <v>298</v>
      </c>
      <c r="O301" s="47">
        <v>30</v>
      </c>
    </row>
    <row r="302" spans="4:15" x14ac:dyDescent="0.25">
      <c r="D302" s="46">
        <v>299</v>
      </c>
      <c r="E302" s="47">
        <v>30</v>
      </c>
      <c r="I302" s="46">
        <v>299</v>
      </c>
      <c r="J302" s="47">
        <v>30</v>
      </c>
      <c r="N302" s="46">
        <v>299</v>
      </c>
      <c r="O302" s="47">
        <v>30</v>
      </c>
    </row>
    <row r="303" spans="4:15" x14ac:dyDescent="0.25">
      <c r="D303" s="48">
        <v>300</v>
      </c>
      <c r="E303" s="49">
        <v>30</v>
      </c>
      <c r="I303" s="48">
        <v>300</v>
      </c>
      <c r="J303" s="47">
        <v>30</v>
      </c>
      <c r="N303" s="48">
        <v>300</v>
      </c>
      <c r="O303" s="47">
        <v>30</v>
      </c>
    </row>
    <row r="304" spans="4:15" x14ac:dyDescent="0.25">
      <c r="I304" s="48"/>
      <c r="J304" s="49"/>
      <c r="N304" s="48"/>
      <c r="O304" s="49"/>
    </row>
  </sheetData>
  <mergeCells count="3">
    <mergeCell ref="B2:E2"/>
    <mergeCell ref="G2:J2"/>
    <mergeCell ref="L2:O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23F7ED51B5A441A76AF1E753093D2D" ma:contentTypeVersion="14" ma:contentTypeDescription="Create a new document." ma:contentTypeScope="" ma:versionID="8b49800dd3a0f383162cf8ea731c3cd6">
  <xsd:schema xmlns:xsd="http://www.w3.org/2001/XMLSchema" xmlns:xs="http://www.w3.org/2001/XMLSchema" xmlns:p="http://schemas.microsoft.com/office/2006/metadata/properties" xmlns:ns3="2a9aa20c-04e2-4f51-9be2-db52b918ccc4" xmlns:ns4="265668d2-f0cf-451c-b255-8c6e29362e04" targetNamespace="http://schemas.microsoft.com/office/2006/metadata/properties" ma:root="true" ma:fieldsID="790e56f2cc51fa242ad2e2db5b6a3597" ns3:_="" ns4:_="">
    <xsd:import namespace="2a9aa20c-04e2-4f51-9be2-db52b918ccc4"/>
    <xsd:import namespace="265668d2-f0cf-451c-b255-8c6e29362e0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9aa20c-04e2-4f51-9be2-db52b918cc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5668d2-f0cf-451c-b255-8c6e29362e0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D773CF3-77E6-4108-94B5-C1D109D1D6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9aa20c-04e2-4f51-9be2-db52b918ccc4"/>
    <ds:schemaRef ds:uri="265668d2-f0cf-451c-b255-8c6e29362e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9F06C1-4982-496A-8F0D-7311E3D189C4}">
  <ds:schemaRefs>
    <ds:schemaRef ds:uri="http://schemas.microsoft.com/sharepoint/v3/contenttype/forms"/>
  </ds:schemaRefs>
</ds:datastoreItem>
</file>

<file path=customXml/itemProps3.xml><?xml version="1.0" encoding="utf-8"?>
<ds:datastoreItem xmlns:ds="http://schemas.openxmlformats.org/officeDocument/2006/customXml" ds:itemID="{1786CC0F-E1E5-4507-BF7A-5193A58EA7C6}">
  <ds:schemaRef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http://purl.org/dc/dcmitype/"/>
    <ds:schemaRef ds:uri="http://purl.org/dc/terms/"/>
    <ds:schemaRef ds:uri="265668d2-f0cf-451c-b255-8c6e29362e04"/>
    <ds:schemaRef ds:uri="2a9aa20c-04e2-4f51-9be2-db52b918ccc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vt:i4>
      </vt:variant>
    </vt:vector>
  </HeadingPairs>
  <TitlesOfParts>
    <vt:vector size="30" baseType="lpstr">
      <vt:lpstr>Cover</vt:lpstr>
      <vt:lpstr>Instructions</vt:lpstr>
      <vt:lpstr>Poultry Litter Tool</vt:lpstr>
      <vt:lpstr>Sheet1</vt:lpstr>
      <vt:lpstr>Sheet4</vt:lpstr>
      <vt:lpstr>Hauling Litter</vt:lpstr>
      <vt:lpstr>Incorporate Cost</vt:lpstr>
      <vt:lpstr>List Names</vt:lpstr>
      <vt:lpstr>Soil Test Info</vt:lpstr>
      <vt:lpstr>rsklibSimData</vt:lpstr>
      <vt:lpstr>RiskSerializationData</vt:lpstr>
      <vt:lpstr>Probablity Calc</vt:lpstr>
      <vt:lpstr>Nutrient Availablity</vt:lpstr>
      <vt:lpstr>APPLIED</vt:lpstr>
      <vt:lpstr>Crop</vt:lpstr>
      <vt:lpstr>CROPS</vt:lpstr>
      <vt:lpstr>DAYS</vt:lpstr>
      <vt:lpstr>Discount</vt:lpstr>
      <vt:lpstr>Discount2</vt:lpstr>
      <vt:lpstr>DiscountMethod</vt:lpstr>
      <vt:lpstr>K</vt:lpstr>
      <vt:lpstr>MEASURE</vt:lpstr>
      <vt:lpstr>N</vt:lpstr>
      <vt:lpstr>OWNERSHIP</vt:lpstr>
      <vt:lpstr>P</vt:lpstr>
      <vt:lpstr>PRICING</vt:lpstr>
      <vt:lpstr>Cover!Print_Area</vt:lpstr>
      <vt:lpstr>'Poultry Litter Tool'!Print_Area</vt:lpstr>
      <vt:lpstr>WINTER</vt:lpstr>
      <vt:lpstr>YEAR</vt:lpstr>
    </vt:vector>
  </TitlesOfParts>
  <Company>UK Agricultural Economics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Shockley</dc:creator>
  <cp:lastModifiedBy>Nicole</cp:lastModifiedBy>
  <cp:lastPrinted>2016-02-22T14:51:33Z</cp:lastPrinted>
  <dcterms:created xsi:type="dcterms:W3CDTF">2015-10-01T13:05:26Z</dcterms:created>
  <dcterms:modified xsi:type="dcterms:W3CDTF">2021-08-25T17:56:17Z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0x010100E523F7ED51B5A441A76AF1E753093D2D</vt:lpwstr>
  </property>
</Properties>
</file>