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897" lockStructure="1"/>
  <bookViews>
    <workbookView xWindow="195" yWindow="255" windowWidth="13260" windowHeight="10140"/>
  </bookViews>
  <sheets>
    <sheet name="Cover" sheetId="8" r:id="rId1"/>
    <sheet name="GrazingCost" sheetId="4" r:id="rId2"/>
    <sheet name="HayCost" sheetId="2" r:id="rId3"/>
    <sheet name="FertilizerValue" sheetId="3" r:id="rId4"/>
    <sheet name="LaborMachinery" sheetId="5" r:id="rId5"/>
  </sheets>
  <calcPr calcId="145621"/>
</workbook>
</file>

<file path=xl/calcChain.xml><?xml version="1.0" encoding="utf-8"?>
<calcChain xmlns="http://schemas.openxmlformats.org/spreadsheetml/2006/main">
  <c r="A44" i="2" l="1"/>
  <c r="A43" i="2" l="1"/>
  <c r="B13" i="3" l="1"/>
  <c r="B14" i="2"/>
  <c r="C5" i="3"/>
  <c r="C9" i="2" l="1"/>
  <c r="B24" i="4" l="1"/>
  <c r="C3" i="3"/>
  <c r="C4" i="3"/>
  <c r="C6" i="3" l="1"/>
  <c r="C16" i="4"/>
  <c r="C17" i="4" s="1"/>
  <c r="C10" i="4" l="1"/>
  <c r="C11" i="4" s="1"/>
  <c r="E9" i="5"/>
  <c r="F9" i="5" s="1"/>
  <c r="G9" i="5" s="1"/>
  <c r="F10" i="5"/>
  <c r="G10" i="5" s="1"/>
  <c r="H10" i="5" s="1"/>
  <c r="F14" i="5"/>
  <c r="G14" i="5" s="1"/>
  <c r="H14" i="5" s="1"/>
  <c r="F15" i="5"/>
  <c r="G15" i="5" s="1"/>
  <c r="E10" i="3"/>
  <c r="G10" i="3" s="1"/>
  <c r="H10" i="3" s="1"/>
  <c r="E8" i="3" l="1"/>
  <c r="G8" i="3" s="1"/>
  <c r="H8" i="3" s="1"/>
  <c r="E9" i="3"/>
  <c r="G9" i="3" s="1"/>
  <c r="H9" i="3" s="1"/>
  <c r="G11" i="5"/>
  <c r="H9" i="5"/>
  <c r="H11" i="5" s="1"/>
  <c r="C20" i="4" s="1"/>
  <c r="C22" i="4" s="1"/>
  <c r="H15" i="5"/>
  <c r="H16" i="5" s="1"/>
  <c r="C10" i="2" s="1"/>
  <c r="G16" i="5"/>
  <c r="H11" i="3" l="1"/>
  <c r="C11" i="2" s="1"/>
  <c r="C12" i="2" s="1"/>
</calcChain>
</file>

<file path=xl/comments1.xml><?xml version="1.0" encoding="utf-8"?>
<comments xmlns="http://schemas.openxmlformats.org/spreadsheetml/2006/main">
  <authors>
    <author>Greg Halich</author>
  </authors>
  <commentList>
    <comment ref="D7" authorId="0">
      <text>
        <r>
          <rPr>
            <b/>
            <sz val="8"/>
            <color indexed="81"/>
            <rFont val="Tahoma"/>
            <family val="2"/>
          </rPr>
          <t>AGR-1 pg 4 for mixed legume/grass.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 xml:space="preserve">The % effectiveness should be a function of the system used.  For high percentages of these nutrients to be effectively recycled two conditions must be met: 1) the hay must be fed in an area that actually needs those nutrients, and 2) the hay must be fed in a way that the manure and wasted hay are spread around the field and not concentrated in small areas.   The % will typically be lower for N compared to P and K.
If hay is fed in one area where cattle are concentrated, the % will be low (probably no more than 10-15%).  In systems where hay feeding is scattered with good distribution of manure, the % will be much higher (With a high of around 50% possible).  For temporary pastures that will be plowed up and seeding into other rotational crops, the % may come close to 100% as the manure will be mixed more thoroughly into the soil.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 xml:space="preserve">The % effectiveness should be a function of the system used.  For high percentages of these nutrients to be effectively recycled two conditions must be met: 1) the hay must be fed in an area that actually needs those nutrients (e.g. low soil test levels of P and K), and 2) the hay must be fed in a way that the manure and wasted hay are spread around the field and not concentrated in small areas.  
If hay is fed in one area where cattle are concentrated, the % will be low (probably no more than 10-15%).  In systems where hay feeding is scattered with good distribution of manure, the % will be much higher (With a high of around 75% possible).  For temporary pastures that will be plowed up and seeding into other rotational crops, the % may come close to 100% as the manure will be mixed more thoroughly into the soil.   </t>
        </r>
      </text>
    </comment>
    <comment ref="F10" authorId="0">
      <text>
        <r>
          <rPr>
            <b/>
            <sz val="8"/>
            <color indexed="81"/>
            <rFont val="Tahoma"/>
            <family val="2"/>
          </rPr>
          <t>The % effectiveness should be a function of the system used.  For high percentages of these nutrients to be effectively recycled two conditions must be met: 1) the hay must be fed in an area that actually needs those nutrients (e.g. low soil test levels of P and K), and 2) the hay must be fed in a way that the manure and wasted hay are spread around the field and not concentrated in small areas.  
If hay is fed in one area where cattle are concentrated, the % will be low (probably no more than 10-15%).  In systems where hay feeding is scattered with good distribution of manure, the % will be much higher (With a high of around 75% possible).  For temporary pastures that will be plowed up and seeding into other rotational crops, the % may come close to 100% as the manure will be mixed more thoroughly into the soil.</t>
        </r>
      </text>
    </comment>
  </commentList>
</comments>
</file>

<file path=xl/comments2.xml><?xml version="1.0" encoding="utf-8"?>
<comments xmlns="http://schemas.openxmlformats.org/spreadsheetml/2006/main">
  <authors>
    <author>Greg Halich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 xml:space="preserve">Total variable cost of operating a tractor and includes:
  Fuel and lube
  Maintenance and Repair
  Depreciation (based on hours)
DO NOT include labor here!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8"/>
            <color indexed="81"/>
            <rFont val="Tahoma"/>
            <family val="2"/>
          </rPr>
          <t xml:space="preserve">Include all other time less tractor usage here including: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<sst xmlns="http://schemas.openxmlformats.org/spreadsheetml/2006/main" count="101" uniqueCount="93">
  <si>
    <t xml:space="preserve">  Bush Hog (acre)</t>
  </si>
  <si>
    <t>Subtotal</t>
  </si>
  <si>
    <t xml:space="preserve">  Seeding (acre)</t>
  </si>
  <si>
    <r>
      <t>Labor</t>
    </r>
    <r>
      <rPr>
        <sz val="10"/>
        <rFont val="Arial"/>
        <family val="2"/>
      </rPr>
      <t>:</t>
    </r>
  </si>
  <si>
    <t>Grazing Cost Estimation</t>
  </si>
  <si>
    <t xml:space="preserve"> Hay Price (ton)</t>
  </si>
  <si>
    <t xml:space="preserve"> Fertilizer Credit</t>
  </si>
  <si>
    <t>% Effective as Fertilizer</t>
  </si>
  <si>
    <t>Effective (lbs/day)</t>
  </si>
  <si>
    <t>Nitrogen</t>
  </si>
  <si>
    <r>
      <t>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5</t>
    </r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</si>
  <si>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</si>
  <si>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t>Total</t>
  </si>
  <si>
    <t xml:space="preserve"> Number of Animals</t>
  </si>
  <si>
    <t xml:space="preserve"> Variable Tractor Cost ($/hr)</t>
  </si>
  <si>
    <t xml:space="preserve"> Labor Cost ($/hr)</t>
  </si>
  <si>
    <t>Hours per Move</t>
  </si>
  <si>
    <t>Hours per Week</t>
  </si>
  <si>
    <t>Cost per Day</t>
  </si>
  <si>
    <t>Cost per Day per Cow</t>
  </si>
  <si>
    <r>
      <t xml:space="preserve"> </t>
    </r>
    <r>
      <rPr>
        <b/>
        <u/>
        <sz val="10"/>
        <rFont val="Arial"/>
        <family val="2"/>
      </rPr>
      <t>Grazing</t>
    </r>
    <r>
      <rPr>
        <b/>
        <sz val="10"/>
        <rFont val="Arial"/>
        <family val="2"/>
      </rPr>
      <t>:</t>
    </r>
  </si>
  <si>
    <t xml:space="preserve"> Days between paddock moves</t>
  </si>
  <si>
    <t xml:space="preserve"> Total</t>
  </si>
  <si>
    <r>
      <t xml:space="preserve"> </t>
    </r>
    <r>
      <rPr>
        <b/>
        <u/>
        <sz val="10"/>
        <rFont val="Arial"/>
        <family val="2"/>
      </rPr>
      <t>Feeding Hay:</t>
    </r>
  </si>
  <si>
    <t xml:space="preserve"> Dry Matter %</t>
  </si>
  <si>
    <t xml:space="preserve"> Labor/Machinery</t>
  </si>
  <si>
    <t xml:space="preserve"> Total Cost Feeding Hay (per cow day)</t>
  </si>
  <si>
    <t>Cow Grazing Days per Acre</t>
  </si>
  <si>
    <t xml:space="preserve">  Other</t>
  </si>
  <si>
    <t>Nutrient Value/Day</t>
  </si>
  <si>
    <t>For more information, contact:</t>
  </si>
  <si>
    <t>Greg Halich</t>
  </si>
  <si>
    <t>Greg.Halich@uky.edu</t>
  </si>
  <si>
    <t>859-257-8841</t>
  </si>
  <si>
    <t>Samantha Kindred</t>
  </si>
  <si>
    <t>Assistant Extension Professor</t>
  </si>
  <si>
    <t>Extension Associate</t>
  </si>
  <si>
    <t>Samantha.Kindred@uky.edu</t>
  </si>
  <si>
    <t>859-257-2996</t>
  </si>
  <si>
    <t>Land Cost/Grazing Day</t>
  </si>
  <si>
    <t>Labor Cost/Grazing Day</t>
  </si>
  <si>
    <t xml:space="preserve"> Cow Weight (lbs)</t>
  </si>
  <si>
    <t>Waste Rate (Hay)</t>
  </si>
  <si>
    <t>Hay per Day (lbs)</t>
  </si>
  <si>
    <t>Cow Weight (lbs)</t>
  </si>
  <si>
    <t>lbs per Ton Hay</t>
  </si>
  <si>
    <t>lbs/Day</t>
  </si>
  <si>
    <t>Minutes per Day</t>
  </si>
  <si>
    <t>Last updated: 8/21/15</t>
  </si>
  <si>
    <r>
      <rPr>
        <b/>
        <u/>
        <sz val="10"/>
        <rFont val="Arial"/>
        <family val="2"/>
      </rPr>
      <t>Notes</t>
    </r>
    <r>
      <rPr>
        <sz val="10"/>
        <rFont val="Arial"/>
        <family val="2"/>
      </rPr>
      <t>:</t>
    </r>
  </si>
  <si>
    <t>Estimate by dividing normal grazing days per year (out of 365 total) by numbers of pasture acres per cow</t>
  </si>
  <si>
    <t>Pro-rate on a yearly basis</t>
  </si>
  <si>
    <t>Variable Cost/Grazing Day</t>
  </si>
  <si>
    <t>Grazing and Hay Cost Calculator</t>
  </si>
  <si>
    <t>Hay Cost Estimation</t>
  </si>
  <si>
    <t xml:space="preserve"> Waste Rate</t>
  </si>
  <si>
    <t xml:space="preserve"> Cost of Hay Feeding Day</t>
  </si>
  <si>
    <t xml:space="preserve"> Dry Matter Intake Hay (daily)</t>
  </si>
  <si>
    <t>Specify as a % of cow weight: Typically between 2.0-2.3% for hay</t>
  </si>
  <si>
    <t>Dry Matter Intake (daily)</t>
  </si>
  <si>
    <t>Labor and Machinery Cost Estimation: Grazing and Hay Feeding</t>
  </si>
  <si>
    <t>Combined Variable + Land-Fencing + Labor</t>
  </si>
  <si>
    <t>Calculated in LaborMachinery Sheet</t>
  </si>
  <si>
    <t xml:space="preserve">Calculated in LaborMachinery Sheet. </t>
  </si>
  <si>
    <t xml:space="preserve">  Fertilizer and Lime </t>
  </si>
  <si>
    <t>Inputs and Machinery (acre/year):</t>
  </si>
  <si>
    <r>
      <t>Land-Fencing (acre/year)</t>
    </r>
    <r>
      <rPr>
        <sz val="10"/>
        <rFont val="Arial"/>
        <family val="2"/>
      </rPr>
      <t>:</t>
    </r>
  </si>
  <si>
    <t xml:space="preserve">  Land Rent</t>
  </si>
  <si>
    <t xml:space="preserve">  Fencing </t>
  </si>
  <si>
    <t>Calculated cost of hay feeding day</t>
  </si>
  <si>
    <t>Calculated in FertilizerValue Sheet</t>
  </si>
  <si>
    <t>Nutrient value of N+P+K for one cow day feeding hay</t>
  </si>
  <si>
    <t>Fertilizer Value Estimation for Hay Feeding</t>
  </si>
  <si>
    <t>Estimates grazing cost on a per cow day basis</t>
  </si>
  <si>
    <t>Estimates hay feeding cost on a per cow day basis</t>
  </si>
  <si>
    <t>Estimates the fertilizer value of feeding hay to a cow for a day</t>
  </si>
  <si>
    <t>Estimates the labor and machinery costs for grazing and hay feeding</t>
  </si>
  <si>
    <t xml:space="preserve">   Paddock Move - hours per move</t>
  </si>
  <si>
    <t xml:space="preserve">   Other Time - hours per week</t>
  </si>
  <si>
    <t xml:space="preserve">   Tractor Time - hours per week</t>
  </si>
  <si>
    <t>Average hours it takes you to make a paddock move - include time getting to the farm.  For continuous grazing enter 0 here.</t>
  </si>
  <si>
    <t>Days between paddock moves for rotational grazing.  For continuous grazing enter 0 for Paddock Move time.</t>
  </si>
  <si>
    <t>Other time such as checking on cattle, mineral, water, etc.</t>
  </si>
  <si>
    <r>
      <rPr>
        <b/>
        <u/>
        <sz val="10"/>
        <rFont val="Arial"/>
        <family val="2"/>
      </rPr>
      <t>Grazing Cost</t>
    </r>
    <r>
      <rPr>
        <b/>
        <sz val="10"/>
        <rFont val="Arial"/>
        <family val="2"/>
      </rPr>
      <t>:</t>
    </r>
  </si>
  <si>
    <r>
      <rPr>
        <b/>
        <u/>
        <sz val="10"/>
        <rFont val="Arial"/>
        <family val="2"/>
      </rPr>
      <t>Hay Cost</t>
    </r>
    <r>
      <rPr>
        <b/>
        <sz val="10"/>
        <rFont val="Arial"/>
        <family val="2"/>
      </rPr>
      <t>:</t>
    </r>
  </si>
  <si>
    <r>
      <rPr>
        <b/>
        <u/>
        <sz val="10"/>
        <rFont val="Arial"/>
        <family val="2"/>
      </rPr>
      <t>Fertilizer</t>
    </r>
    <r>
      <rPr>
        <b/>
        <sz val="10"/>
        <rFont val="Arial"/>
        <family val="2"/>
      </rPr>
      <t>:</t>
    </r>
  </si>
  <si>
    <r>
      <rPr>
        <b/>
        <u/>
        <sz val="10"/>
        <rFont val="Arial"/>
        <family val="2"/>
      </rPr>
      <t>Labor-Machinery</t>
    </r>
    <r>
      <rPr>
        <b/>
        <sz val="10"/>
        <rFont val="Arial"/>
        <family val="2"/>
      </rPr>
      <t>:</t>
    </r>
  </si>
  <si>
    <r>
      <t xml:space="preserve">                                               </t>
    </r>
    <r>
      <rPr>
        <b/>
        <u/>
        <sz val="10"/>
        <rFont val="Arial"/>
        <family val="2"/>
      </rPr>
      <t>Description of Specific Sheets</t>
    </r>
  </si>
  <si>
    <t>Price ($/unit)</t>
  </si>
  <si>
    <t>Total Cost Grazing (per cow day)</t>
  </si>
  <si>
    <t>Nutrient value of N for one cow day feeding hay; See http://www.uky.edu/Ag/AgEcon/pubs/FertPriceCalc.xlsx for price conversions</t>
  </si>
  <si>
    <t>Nutrient value of P for one cow day feeding hay; See http://www.uky.edu/Ag/AgEcon/pubs/FertPriceCalc.xlsx for price conversions</t>
  </si>
  <si>
    <t>Nutrient value of K for one cow day feeding hay; See http://www.uky.edu/Ag/AgEcon/pubs/FertPriceCalc.xlsx for price conversions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</si>
</sst>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&quot;$&quot;#,##0.00"/>
    <numFmt numFmtId="165" formatCode="&quot;$&quot;#,##0"/>
    <numFmt numFmtId="166" formatCode="0.0%"/>
    <numFmt numFmtId="167" formatCode="0.0"/>
  </numFmts>
  <fonts count="18" x14ac:knownFonts="1">
    <font>
      <sz val="10"/>
      <name val="Arial"/>
    </font>
    <font>
      <b/>
      <sz val="10"/>
      <color indexed="12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48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1" xfId="0" applyFont="1" applyBorder="1"/>
    <xf numFmtId="0" fontId="0" fillId="0" borderId="3" xfId="0" applyBorder="1"/>
    <xf numFmtId="0" fontId="0" fillId="0" borderId="5" xfId="0" applyBorder="1"/>
    <xf numFmtId="9" fontId="1" fillId="0" borderId="5" xfId="0" applyNumberFormat="1" applyFont="1" applyBorder="1"/>
    <xf numFmtId="0" fontId="0" fillId="0" borderId="5" xfId="0" applyFill="1" applyBorder="1" applyAlignment="1">
      <alignment horizontal="center"/>
    </xf>
    <xf numFmtId="165" fontId="12" fillId="0" borderId="5" xfId="0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6" fillId="0" borderId="1" xfId="0" applyFont="1" applyBorder="1"/>
    <xf numFmtId="0" fontId="14" fillId="0" borderId="1" xfId="0" applyFont="1" applyBorder="1"/>
    <xf numFmtId="164" fontId="4" fillId="0" borderId="2" xfId="0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166" fontId="1" fillId="0" borderId="5" xfId="0" applyNumberFormat="1" applyFont="1" applyBorder="1"/>
    <xf numFmtId="167" fontId="7" fillId="0" borderId="5" xfId="0" applyNumberFormat="1" applyFont="1" applyBorder="1"/>
    <xf numFmtId="167" fontId="7" fillId="0" borderId="5" xfId="0" applyNumberFormat="1" applyFont="1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7" fillId="0" borderId="1" xfId="0" applyFont="1" applyBorder="1"/>
    <xf numFmtId="0" fontId="0" fillId="0" borderId="5" xfId="0" applyFill="1" applyBorder="1"/>
    <xf numFmtId="0" fontId="0" fillId="0" borderId="2" xfId="0" applyFill="1" applyBorder="1"/>
    <xf numFmtId="0" fontId="12" fillId="0" borderId="5" xfId="0" applyFont="1" applyFill="1" applyBorder="1"/>
    <xf numFmtId="167" fontId="7" fillId="0" borderId="5" xfId="0" applyNumberFormat="1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right" indent="1"/>
    </xf>
    <xf numFmtId="164" fontId="0" fillId="0" borderId="2" xfId="0" applyNumberFormat="1" applyFill="1" applyBorder="1" applyAlignment="1">
      <alignment horizontal="right" indent="1"/>
    </xf>
    <xf numFmtId="167" fontId="12" fillId="0" borderId="5" xfId="0" applyNumberFormat="1" applyFont="1" applyFill="1" applyBorder="1"/>
    <xf numFmtId="164" fontId="9" fillId="0" borderId="5" xfId="0" applyNumberFormat="1" applyFont="1" applyFill="1" applyBorder="1" applyAlignment="1">
      <alignment horizontal="right" indent="1"/>
    </xf>
    <xf numFmtId="164" fontId="9" fillId="0" borderId="2" xfId="0" applyNumberFormat="1" applyFont="1" applyFill="1" applyBorder="1" applyAlignment="1">
      <alignment horizontal="right" indent="1"/>
    </xf>
    <xf numFmtId="0" fontId="1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right" indent="1"/>
    </xf>
    <xf numFmtId="0" fontId="0" fillId="0" borderId="2" xfId="0" applyFill="1" applyBorder="1" applyAlignment="1">
      <alignment horizontal="right" indent="1"/>
    </xf>
    <xf numFmtId="0" fontId="7" fillId="0" borderId="0" xfId="0" applyFont="1"/>
    <xf numFmtId="0" fontId="0" fillId="0" borderId="10" xfId="0" applyFill="1" applyBorder="1"/>
    <xf numFmtId="0" fontId="0" fillId="0" borderId="5" xfId="0" applyBorder="1" applyAlignment="1">
      <alignment horizontal="center" vertical="center" wrapText="1"/>
    </xf>
    <xf numFmtId="166" fontId="6" fillId="0" borderId="5" xfId="0" applyNumberFormat="1" applyFont="1" applyFill="1" applyBorder="1" applyAlignment="1">
      <alignment horizontal="left" indent="1"/>
    </xf>
    <xf numFmtId="0" fontId="4" fillId="0" borderId="0" xfId="0" applyFont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indent="1"/>
    </xf>
    <xf numFmtId="164" fontId="4" fillId="0" borderId="0" xfId="0" applyNumberFormat="1" applyFont="1" applyFill="1" applyBorder="1" applyAlignment="1">
      <alignment horizontal="right" indent="1"/>
    </xf>
    <xf numFmtId="0" fontId="4" fillId="0" borderId="9" xfId="0" applyFont="1" applyBorder="1"/>
    <xf numFmtId="164" fontId="0" fillId="0" borderId="10" xfId="0" applyNumberFormat="1" applyFill="1" applyBorder="1" applyAlignment="1">
      <alignment horizontal="right" indent="1"/>
    </xf>
    <xf numFmtId="164" fontId="4" fillId="0" borderId="11" xfId="0" applyNumberFormat="1" applyFont="1" applyFill="1" applyBorder="1" applyAlignment="1">
      <alignment horizontal="right" indent="1"/>
    </xf>
    <xf numFmtId="0" fontId="4" fillId="0" borderId="9" xfId="0" applyFont="1" applyBorder="1" applyAlignment="1">
      <alignment horizontal="left" indent="1"/>
    </xf>
    <xf numFmtId="1" fontId="0" fillId="0" borderId="10" xfId="0" applyNumberFormat="1" applyBorder="1"/>
    <xf numFmtId="0" fontId="0" fillId="0" borderId="10" xfId="0" applyBorder="1"/>
    <xf numFmtId="164" fontId="4" fillId="0" borderId="11" xfId="0" applyNumberFormat="1" applyFont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ill="1"/>
    <xf numFmtId="0" fontId="16" fillId="0" borderId="0" xfId="1" applyFill="1" applyAlignment="1" applyProtection="1"/>
    <xf numFmtId="0" fontId="7" fillId="0" borderId="0" xfId="0" applyFont="1" applyFill="1"/>
    <xf numFmtId="0" fontId="0" fillId="0" borderId="1" xfId="0" applyBorder="1" applyAlignment="1">
      <alignment horizontal="left" vertical="center"/>
    </xf>
    <xf numFmtId="2" fontId="0" fillId="0" borderId="5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1" xfId="0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0" fillId="0" borderId="2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6" fillId="0" borderId="15" xfId="0" applyFont="1" applyBorder="1" applyAlignment="1">
      <alignment horizontal="left" indent="1"/>
    </xf>
    <xf numFmtId="0" fontId="1" fillId="0" borderId="15" xfId="0" applyFont="1" applyBorder="1"/>
    <xf numFmtId="0" fontId="0" fillId="0" borderId="15" xfId="0" applyBorder="1"/>
    <xf numFmtId="0" fontId="0" fillId="0" borderId="4" xfId="0" applyBorder="1"/>
    <xf numFmtId="0" fontId="0" fillId="0" borderId="3" xfId="0" applyBorder="1" applyAlignment="1">
      <alignment vertical="center"/>
    </xf>
    <xf numFmtId="167" fontId="1" fillId="0" borderId="4" xfId="0" applyNumberFormat="1" applyFont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left" indent="1"/>
    </xf>
    <xf numFmtId="0" fontId="12" fillId="0" borderId="15" xfId="0" applyFont="1" applyBorder="1"/>
    <xf numFmtId="167" fontId="0" fillId="0" borderId="0" xfId="0" applyNumberFormat="1"/>
    <xf numFmtId="1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horizontal="center" vertical="center"/>
    </xf>
    <xf numFmtId="0" fontId="7" fillId="0" borderId="1" xfId="0" applyFont="1" applyFill="1" applyBorder="1"/>
    <xf numFmtId="1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6" fontId="1" fillId="0" borderId="2" xfId="0" applyNumberFormat="1" applyFont="1" applyBorder="1" applyAlignment="1" applyProtection="1">
      <alignment horizontal="center" vertical="center"/>
      <protection locked="0"/>
    </xf>
    <xf numFmtId="166" fontId="1" fillId="0" borderId="2" xfId="0" applyNumberFormat="1" applyFont="1" applyFill="1" applyBorder="1" applyAlignment="1" applyProtection="1">
      <alignment horizontal="center" vertical="center"/>
      <protection locked="0"/>
    </xf>
    <xf numFmtId="9" fontId="1" fillId="0" borderId="2" xfId="0" applyNumberFormat="1" applyFont="1" applyFill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horizontal="center" vertical="center"/>
      <protection locked="0"/>
    </xf>
    <xf numFmtId="9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167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 wrapText="1"/>
    </xf>
    <xf numFmtId="0" fontId="17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4" fillId="0" borderId="6" xfId="0" applyNumberFormat="1" applyFont="1" applyBorder="1" applyAlignment="1">
      <alignment horizontal="left" vertical="center"/>
    </xf>
    <xf numFmtId="0" fontId="14" fillId="0" borderId="7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3</xdr:row>
      <xdr:rowOff>38100</xdr:rowOff>
    </xdr:from>
    <xdr:to>
      <xdr:col>6</xdr:col>
      <xdr:colOff>653378</xdr:colOff>
      <xdr:row>6</xdr:row>
      <xdr:rowOff>133350</xdr:rowOff>
    </xdr:to>
    <xdr:pic>
      <xdr:nvPicPr>
        <xdr:cNvPr id="2" name="Picture 1" descr="AgEcon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199" y="561975"/>
          <a:ext cx="280602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350801</xdr:colOff>
      <xdr:row>26</xdr:row>
      <xdr:rowOff>143233</xdr:rowOff>
    </xdr:from>
    <xdr:to>
      <xdr:col>9</xdr:col>
      <xdr:colOff>94505</xdr:colOff>
      <xdr:row>31</xdr:row>
      <xdr:rowOff>31880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045" y="4554812"/>
          <a:ext cx="6561599" cy="71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7</xdr:col>
      <xdr:colOff>61225</xdr:colOff>
      <xdr:row>30</xdr:row>
      <xdr:rowOff>127748</xdr:rowOff>
    </xdr:to>
    <xdr:pic>
      <xdr:nvPicPr>
        <xdr:cNvPr id="4" name="Picture 3" descr="ces-footer-blac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244" y="4905733"/>
          <a:ext cx="5317879" cy="292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537125</xdr:colOff>
      <xdr:row>29</xdr:row>
      <xdr:rowOff>143234</xdr:rowOff>
    </xdr:from>
    <xdr:ext cx="5949462" cy="186269"/>
    <xdr:sp macro="" textlink="">
      <xdr:nvSpPr>
        <xdr:cNvPr id="6" name="TextBox 5"/>
        <xdr:cNvSpPr txBox="1"/>
      </xdr:nvSpPr>
      <xdr:spPr>
        <a:xfrm>
          <a:off x="902369" y="5048967"/>
          <a:ext cx="5949462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Educational programs of Kentucky Cooperative Extension serve all people regardless of race, color, age, sex, religion, disability, or national origin.</a:t>
          </a:r>
          <a:r>
            <a:rPr lang="en-US" sz="600">
              <a:effectLst/>
            </a:rPr>
            <a:t> </a:t>
          </a:r>
          <a:endParaRPr lang="en-US" sz="6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28</xdr:row>
      <xdr:rowOff>106680</xdr:rowOff>
    </xdr:from>
    <xdr:to>
      <xdr:col>4</xdr:col>
      <xdr:colOff>3414539</xdr:colOff>
      <xdr:row>33</xdr:row>
      <xdr:rowOff>18817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899660"/>
          <a:ext cx="6561599" cy="71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4</xdr:col>
      <xdr:colOff>2125099</xdr:colOff>
      <xdr:row>32</xdr:row>
      <xdr:rowOff>132446</xdr:rowOff>
    </xdr:to>
    <xdr:pic>
      <xdr:nvPicPr>
        <xdr:cNvPr id="6" name="Picture 5" descr="ces-footer-bla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5273040"/>
          <a:ext cx="5317879" cy="292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571500</xdr:colOff>
      <xdr:row>32</xdr:row>
      <xdr:rowOff>7620</xdr:rowOff>
    </xdr:from>
    <xdr:ext cx="5949462" cy="186269"/>
    <xdr:sp macro="" textlink="">
      <xdr:nvSpPr>
        <xdr:cNvPr id="7" name="TextBox 6"/>
        <xdr:cNvSpPr txBox="1"/>
      </xdr:nvSpPr>
      <xdr:spPr>
        <a:xfrm>
          <a:off x="868680" y="5440680"/>
          <a:ext cx="5949462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Educational programs of Kentucky Cooperative Extension serve all people regardless of race, color, age, sex, religion, disability, or national origin.</a:t>
          </a:r>
          <a:r>
            <a:rPr lang="en-US" sz="600">
              <a:effectLst/>
            </a:rPr>
            <a:t> </a:t>
          </a:r>
          <a:endParaRPr lang="en-US" sz="6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4</xdr:col>
      <xdr:colOff>2685454</xdr:colOff>
      <xdr:row>23</xdr:row>
      <xdr:rowOff>77237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40" y="2996406"/>
          <a:ext cx="6561599" cy="71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218282</xdr:colOff>
      <xdr:row>20</xdr:row>
      <xdr:rowOff>138906</xdr:rowOff>
    </xdr:from>
    <xdr:to>
      <xdr:col>4</xdr:col>
      <xdr:colOff>1415276</xdr:colOff>
      <xdr:row>22</xdr:row>
      <xdr:rowOff>113872</xdr:rowOff>
    </xdr:to>
    <xdr:pic>
      <xdr:nvPicPr>
        <xdr:cNvPr id="3" name="Picture 2" descr="ces-footer-bla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82" y="3294062"/>
          <a:ext cx="5317879" cy="292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515937</xdr:colOff>
      <xdr:row>21</xdr:row>
      <xdr:rowOff>138906</xdr:rowOff>
    </xdr:from>
    <xdr:ext cx="5949462" cy="186269"/>
    <xdr:sp macro="" textlink="">
      <xdr:nvSpPr>
        <xdr:cNvPr id="5" name="TextBox 4"/>
        <xdr:cNvSpPr txBox="1"/>
      </xdr:nvSpPr>
      <xdr:spPr>
        <a:xfrm>
          <a:off x="760677" y="3452812"/>
          <a:ext cx="5949462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Educational programs of Kentucky Cooperative Extension serve all people regardless of race, color, age, sex, religion, disability, or national origin.</a:t>
          </a:r>
          <a:r>
            <a:rPr lang="en-US" sz="600">
              <a:effectLst/>
            </a:rPr>
            <a:t> </a:t>
          </a:r>
          <a:endParaRPr lang="en-US" sz="6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66146</xdr:colOff>
      <xdr:row>19</xdr:row>
      <xdr:rowOff>66146</xdr:rowOff>
    </xdr:from>
    <xdr:to>
      <xdr:col>9</xdr:col>
      <xdr:colOff>1263140</xdr:colOff>
      <xdr:row>21</xdr:row>
      <xdr:rowOff>41112</xdr:rowOff>
    </xdr:to>
    <xdr:pic>
      <xdr:nvPicPr>
        <xdr:cNvPr id="2" name="Picture 1" descr="ces-footer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886" y="3697552"/>
          <a:ext cx="5317879" cy="292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99219</xdr:colOff>
      <xdr:row>17</xdr:row>
      <xdr:rowOff>72761</xdr:rowOff>
    </xdr:from>
    <xdr:to>
      <xdr:col>9</xdr:col>
      <xdr:colOff>2539933</xdr:colOff>
      <xdr:row>21</xdr:row>
      <xdr:rowOff>149998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959" y="3386667"/>
          <a:ext cx="6561599" cy="71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615157</xdr:colOff>
      <xdr:row>20</xdr:row>
      <xdr:rowOff>59531</xdr:rowOff>
    </xdr:from>
    <xdr:ext cx="5949462" cy="186269"/>
    <xdr:sp macro="" textlink="">
      <xdr:nvSpPr>
        <xdr:cNvPr id="4" name="TextBox 3"/>
        <xdr:cNvSpPr txBox="1"/>
      </xdr:nvSpPr>
      <xdr:spPr>
        <a:xfrm>
          <a:off x="859897" y="3849687"/>
          <a:ext cx="5949462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Educational programs of Kentucky Cooperative Extension serve all people regardless of race, color, age, sex, religion, disability, or national origin.</a:t>
          </a:r>
          <a:r>
            <a:rPr lang="en-US" sz="600">
              <a:effectLst/>
            </a:rPr>
            <a:t> </a:t>
          </a:r>
          <a:endParaRPr lang="en-US" sz="6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103187</xdr:colOff>
      <xdr:row>24</xdr:row>
      <xdr:rowOff>39688</xdr:rowOff>
    </xdr:from>
    <xdr:to>
      <xdr:col>9</xdr:col>
      <xdr:colOff>182316</xdr:colOff>
      <xdr:row>26</xdr:row>
      <xdr:rowOff>14654</xdr:rowOff>
    </xdr:to>
    <xdr:pic>
      <xdr:nvPicPr>
        <xdr:cNvPr id="2" name="Picture 1" descr="ces-footer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032251"/>
          <a:ext cx="5317879" cy="292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134938</xdr:colOff>
      <xdr:row>22</xdr:row>
      <xdr:rowOff>39687</xdr:rowOff>
    </xdr:from>
    <xdr:to>
      <xdr:col>9</xdr:col>
      <xdr:colOff>1457787</xdr:colOff>
      <xdr:row>26</xdr:row>
      <xdr:rowOff>116924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1" y="3714750"/>
          <a:ext cx="6561599" cy="71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666750</xdr:colOff>
      <xdr:row>25</xdr:row>
      <xdr:rowOff>39688</xdr:rowOff>
    </xdr:from>
    <xdr:ext cx="5949462" cy="186269"/>
    <xdr:sp macro="" textlink="">
      <xdr:nvSpPr>
        <xdr:cNvPr id="4" name="TextBox 3"/>
        <xdr:cNvSpPr txBox="1"/>
      </xdr:nvSpPr>
      <xdr:spPr>
        <a:xfrm>
          <a:off x="944563" y="4191001"/>
          <a:ext cx="5949462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Educational programs of Kentucky Cooperative Extension serve all people regardless of race, color, age, sex, religion, disability, or national origin.</a:t>
          </a:r>
          <a:r>
            <a:rPr lang="en-US" sz="600">
              <a:effectLst/>
            </a:rPr>
            <a:t> </a:t>
          </a:r>
          <a:endParaRPr lang="en-US" sz="6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mantha.Kindred@uky.edu" TargetMode="External"/><Relationship Id="rId1" Type="http://schemas.openxmlformats.org/officeDocument/2006/relationships/hyperlink" Target="mailto:Greg.Halich@uky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abSelected="1" zoomScale="133" zoomScaleNormal="133" workbookViewId="0">
      <selection activeCell="B2" sqref="B2:J2"/>
    </sheetView>
  </sheetViews>
  <sheetFormatPr defaultRowHeight="12.75" x14ac:dyDescent="0.2"/>
  <cols>
    <col min="1" max="1" width="5.42578125" customWidth="1"/>
    <col min="2" max="2" width="20.28515625" customWidth="1"/>
    <col min="3" max="10" width="11.7109375" customWidth="1"/>
  </cols>
  <sheetData>
    <row r="1" spans="1:12" x14ac:dyDescent="0.2">
      <c r="A1" s="32"/>
    </row>
    <row r="2" spans="1:12" ht="23.25" x14ac:dyDescent="0.35">
      <c r="B2" s="97" t="s">
        <v>53</v>
      </c>
      <c r="C2" s="97"/>
      <c r="D2" s="97"/>
      <c r="E2" s="97"/>
      <c r="F2" s="97"/>
      <c r="G2" s="97"/>
      <c r="H2" s="97"/>
      <c r="I2" s="97"/>
      <c r="J2" s="97"/>
    </row>
    <row r="9" spans="1:12" x14ac:dyDescent="0.2">
      <c r="B9" s="98" t="s">
        <v>87</v>
      </c>
      <c r="C9" s="98"/>
      <c r="D9" s="98"/>
      <c r="E9" s="98"/>
      <c r="F9" s="98"/>
      <c r="G9" s="98"/>
      <c r="H9" s="98"/>
      <c r="I9" s="98"/>
      <c r="J9" s="98"/>
      <c r="L9" s="32"/>
    </row>
    <row r="10" spans="1:12" x14ac:dyDescent="0.2">
      <c r="B10" s="60" t="s">
        <v>83</v>
      </c>
      <c r="C10" s="99" t="s">
        <v>73</v>
      </c>
      <c r="D10" s="100"/>
      <c r="E10" s="100"/>
      <c r="F10" s="100"/>
      <c r="G10" s="100"/>
      <c r="H10" s="100"/>
      <c r="I10" s="100"/>
      <c r="J10" s="100"/>
      <c r="L10" s="32"/>
    </row>
    <row r="11" spans="1:12" x14ac:dyDescent="0.2">
      <c r="B11" s="60" t="s">
        <v>84</v>
      </c>
      <c r="C11" s="99" t="s">
        <v>74</v>
      </c>
      <c r="D11" s="100"/>
      <c r="E11" s="100"/>
      <c r="F11" s="100"/>
      <c r="G11" s="100"/>
      <c r="H11" s="100"/>
      <c r="I11" s="100"/>
      <c r="J11" s="100"/>
    </row>
    <row r="12" spans="1:12" x14ac:dyDescent="0.2">
      <c r="B12" s="60" t="s">
        <v>85</v>
      </c>
      <c r="C12" s="99" t="s">
        <v>75</v>
      </c>
      <c r="D12" s="100"/>
      <c r="E12" s="100"/>
      <c r="F12" s="100"/>
      <c r="G12" s="100"/>
      <c r="H12" s="100"/>
      <c r="I12" s="100"/>
      <c r="J12" s="100"/>
    </row>
    <row r="13" spans="1:12" x14ac:dyDescent="0.2">
      <c r="A13" s="51"/>
      <c r="B13" s="60" t="s">
        <v>86</v>
      </c>
      <c r="C13" s="99" t="s">
        <v>76</v>
      </c>
      <c r="D13" s="100"/>
      <c r="E13" s="100"/>
      <c r="F13" s="100"/>
      <c r="G13" s="100"/>
      <c r="H13" s="100"/>
      <c r="I13" s="100"/>
      <c r="J13" s="100"/>
    </row>
    <row r="16" spans="1:12" x14ac:dyDescent="0.2">
      <c r="B16" s="51"/>
      <c r="C16" s="101" t="s">
        <v>30</v>
      </c>
      <c r="D16" s="101"/>
      <c r="E16" s="101"/>
      <c r="F16" s="101"/>
      <c r="G16" s="101"/>
      <c r="H16" s="101"/>
      <c r="L16" s="32"/>
    </row>
    <row r="17" spans="2:8" x14ac:dyDescent="0.2">
      <c r="C17" s="51" t="s">
        <v>31</v>
      </c>
      <c r="D17" s="51"/>
      <c r="F17" s="52"/>
      <c r="G17" s="53" t="s">
        <v>34</v>
      </c>
      <c r="H17" s="51"/>
    </row>
    <row r="18" spans="2:8" x14ac:dyDescent="0.2">
      <c r="C18" s="53" t="s">
        <v>35</v>
      </c>
      <c r="D18" s="51"/>
      <c r="F18" s="52"/>
      <c r="G18" s="53" t="s">
        <v>36</v>
      </c>
      <c r="H18" s="51"/>
    </row>
    <row r="19" spans="2:8" x14ac:dyDescent="0.2">
      <c r="C19" s="52" t="s">
        <v>32</v>
      </c>
      <c r="D19" s="51"/>
      <c r="F19" s="51"/>
      <c r="G19" s="52" t="s">
        <v>37</v>
      </c>
      <c r="H19" s="51"/>
    </row>
    <row r="20" spans="2:8" x14ac:dyDescent="0.2">
      <c r="C20" s="51" t="s">
        <v>33</v>
      </c>
      <c r="D20" s="51"/>
      <c r="F20" s="51"/>
      <c r="G20" s="51" t="s">
        <v>38</v>
      </c>
      <c r="H20" s="51"/>
    </row>
    <row r="22" spans="2:8" x14ac:dyDescent="0.2">
      <c r="C22" s="101" t="s">
        <v>48</v>
      </c>
      <c r="D22" s="101"/>
      <c r="E22" s="101"/>
      <c r="F22" s="101"/>
      <c r="G22" s="101"/>
      <c r="H22" s="101"/>
    </row>
    <row r="25" spans="2:8" x14ac:dyDescent="0.2">
      <c r="B25" s="32"/>
    </row>
  </sheetData>
  <sheetProtection password="8897" sheet="1" objects="1" scenarios="1" formatCells="0" formatColumns="0" formatRows="0"/>
  <mergeCells count="8">
    <mergeCell ref="B2:J2"/>
    <mergeCell ref="B9:J9"/>
    <mergeCell ref="C10:J10"/>
    <mergeCell ref="C22:H22"/>
    <mergeCell ref="C11:J11"/>
    <mergeCell ref="C12:J12"/>
    <mergeCell ref="C13:J13"/>
    <mergeCell ref="C16:H16"/>
  </mergeCells>
  <hyperlinks>
    <hyperlink ref="C19" r:id="rId1"/>
    <hyperlink ref="G19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zoomScale="125" zoomScaleNormal="125" workbookViewId="0">
      <selection activeCell="C6" sqref="C6"/>
    </sheetView>
  </sheetViews>
  <sheetFormatPr defaultRowHeight="12.75" x14ac:dyDescent="0.2"/>
  <cols>
    <col min="1" max="1" width="4.42578125" customWidth="1"/>
    <col min="2" max="2" width="33" customWidth="1"/>
    <col min="4" max="4" width="5.7109375" customWidth="1"/>
    <col min="5" max="5" width="91.5703125" customWidth="1"/>
  </cols>
  <sheetData>
    <row r="1" spans="1:5" ht="13.5" thickBot="1" x14ac:dyDescent="0.25"/>
    <row r="2" spans="1:5" ht="19.5" customHeight="1" thickTop="1" thickBot="1" x14ac:dyDescent="0.25">
      <c r="B2" s="102" t="s">
        <v>4</v>
      </c>
      <c r="C2" s="103"/>
      <c r="E2" s="32" t="s">
        <v>49</v>
      </c>
    </row>
    <row r="3" spans="1:5" ht="13.5" thickTop="1" x14ac:dyDescent="0.2">
      <c r="B3" s="66" t="s">
        <v>27</v>
      </c>
      <c r="C3" s="81">
        <v>100</v>
      </c>
      <c r="E3" s="32" t="s">
        <v>50</v>
      </c>
    </row>
    <row r="4" spans="1:5" x14ac:dyDescent="0.2">
      <c r="B4" s="66"/>
      <c r="C4" s="76"/>
      <c r="E4" s="32"/>
    </row>
    <row r="5" spans="1:5" x14ac:dyDescent="0.2">
      <c r="B5" s="58" t="s">
        <v>65</v>
      </c>
      <c r="C5" s="78"/>
    </row>
    <row r="6" spans="1:5" x14ac:dyDescent="0.2">
      <c r="B6" s="61" t="s">
        <v>64</v>
      </c>
      <c r="C6" s="82">
        <v>15</v>
      </c>
      <c r="E6" s="32" t="s">
        <v>51</v>
      </c>
    </row>
    <row r="7" spans="1:5" x14ac:dyDescent="0.2">
      <c r="B7" s="61" t="s">
        <v>0</v>
      </c>
      <c r="C7" s="82">
        <v>15</v>
      </c>
    </row>
    <row r="8" spans="1:5" x14ac:dyDescent="0.2">
      <c r="B8" s="61" t="s">
        <v>2</v>
      </c>
      <c r="C8" s="82">
        <v>5</v>
      </c>
      <c r="E8" s="32" t="s">
        <v>51</v>
      </c>
    </row>
    <row r="9" spans="1:5" x14ac:dyDescent="0.2">
      <c r="B9" s="58" t="s">
        <v>28</v>
      </c>
      <c r="C9" s="83">
        <v>5</v>
      </c>
    </row>
    <row r="10" spans="1:5" x14ac:dyDescent="0.2">
      <c r="B10" s="61" t="s">
        <v>1</v>
      </c>
      <c r="C10" s="79">
        <f>SUM(C6:C9)</f>
        <v>40</v>
      </c>
    </row>
    <row r="11" spans="1:5" x14ac:dyDescent="0.2">
      <c r="A11" s="51"/>
      <c r="B11" s="64" t="s">
        <v>52</v>
      </c>
      <c r="C11" s="65">
        <f>C10/C3</f>
        <v>0.4</v>
      </c>
      <c r="E11" s="53"/>
    </row>
    <row r="12" spans="1:5" x14ac:dyDescent="0.2">
      <c r="B12" s="61"/>
      <c r="C12" s="78"/>
      <c r="E12" s="51"/>
    </row>
    <row r="13" spans="1:5" x14ac:dyDescent="0.2">
      <c r="B13" s="77" t="s">
        <v>66</v>
      </c>
      <c r="C13" s="78"/>
      <c r="E13" s="53"/>
    </row>
    <row r="14" spans="1:5" x14ac:dyDescent="0.2">
      <c r="B14" s="58" t="s">
        <v>67</v>
      </c>
      <c r="C14" s="82">
        <v>40</v>
      </c>
      <c r="E14" s="51"/>
    </row>
    <row r="15" spans="1:5" x14ac:dyDescent="0.2">
      <c r="B15" s="58" t="s">
        <v>68</v>
      </c>
      <c r="C15" s="83">
        <v>20</v>
      </c>
      <c r="E15" s="51"/>
    </row>
    <row r="16" spans="1:5" x14ac:dyDescent="0.2">
      <c r="B16" s="58" t="s">
        <v>1</v>
      </c>
      <c r="C16" s="79">
        <f>SUM(C14:C15)</f>
        <v>60</v>
      </c>
      <c r="E16" s="51"/>
    </row>
    <row r="17" spans="1:5" x14ac:dyDescent="0.2">
      <c r="A17" s="51"/>
      <c r="B17" s="64" t="s">
        <v>39</v>
      </c>
      <c r="C17" s="65">
        <f>C16/C3</f>
        <v>0.6</v>
      </c>
      <c r="E17" s="51"/>
    </row>
    <row r="18" spans="1:5" x14ac:dyDescent="0.2">
      <c r="B18" s="61"/>
      <c r="C18" s="78"/>
      <c r="E18" s="51"/>
    </row>
    <row r="19" spans="1:5" x14ac:dyDescent="0.2">
      <c r="B19" s="77" t="s">
        <v>3</v>
      </c>
      <c r="C19" s="78"/>
      <c r="E19" s="51"/>
    </row>
    <row r="20" spans="1:5" x14ac:dyDescent="0.2">
      <c r="B20" s="64" t="s">
        <v>40</v>
      </c>
      <c r="C20" s="65">
        <f>LaborMachinery!H11</f>
        <v>0.2589285714285714</v>
      </c>
      <c r="E20" s="51" t="s">
        <v>63</v>
      </c>
    </row>
    <row r="21" spans="1:5" x14ac:dyDescent="0.2">
      <c r="B21" s="61"/>
      <c r="C21" s="78"/>
      <c r="E21" s="51"/>
    </row>
    <row r="22" spans="1:5" x14ac:dyDescent="0.2">
      <c r="B22" s="64" t="s">
        <v>89</v>
      </c>
      <c r="C22" s="65">
        <f>C11+C17+C20</f>
        <v>1.2589285714285714</v>
      </c>
      <c r="E22" s="51" t="s">
        <v>61</v>
      </c>
    </row>
    <row r="23" spans="1:5" x14ac:dyDescent="0.2">
      <c r="B23" s="106"/>
      <c r="C23" s="107"/>
      <c r="E23" s="51"/>
    </row>
    <row r="24" spans="1:5" ht="13.5" thickBot="1" x14ac:dyDescent="0.25">
      <c r="B24" s="104" t="str">
        <f>"Note: "&amp;HayCost!C4&amp;" lb cow"</f>
        <v>Note: 1300 lb cow</v>
      </c>
      <c r="C24" s="105"/>
      <c r="E24" s="32"/>
    </row>
    <row r="25" spans="1:5" ht="13.5" thickTop="1" x14ac:dyDescent="0.2"/>
  </sheetData>
  <sheetProtection password="8897" sheet="1" objects="1" scenarios="1" formatCells="0" formatColumns="0" formatRows="0"/>
  <mergeCells count="3">
    <mergeCell ref="B2:C2"/>
    <mergeCell ref="B24:C24"/>
    <mergeCell ref="B23:C23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zoomScale="144" zoomScaleNormal="144" workbookViewId="0">
      <selection activeCell="C5" sqref="C5"/>
    </sheetView>
  </sheetViews>
  <sheetFormatPr defaultRowHeight="12.75" x14ac:dyDescent="0.2"/>
  <cols>
    <col min="1" max="1" width="3.7109375" customWidth="1"/>
    <col min="2" max="2" width="40" customWidth="1"/>
    <col min="3" max="3" width="12.5703125" customWidth="1"/>
    <col min="4" max="4" width="5.5703125" customWidth="1"/>
    <col min="5" max="5" width="58" customWidth="1"/>
  </cols>
  <sheetData>
    <row r="1" spans="1:8" ht="13.5" thickBot="1" x14ac:dyDescent="0.25">
      <c r="G1" s="13"/>
      <c r="H1" s="13"/>
    </row>
    <row r="2" spans="1:8" ht="19.5" customHeight="1" thickTop="1" thickBot="1" x14ac:dyDescent="0.25">
      <c r="A2" s="51"/>
      <c r="B2" s="102" t="s">
        <v>54</v>
      </c>
      <c r="C2" s="103"/>
      <c r="E2" s="32" t="s">
        <v>49</v>
      </c>
    </row>
    <row r="3" spans="1:8" ht="13.5" thickTop="1" x14ac:dyDescent="0.2">
      <c r="B3" s="71"/>
      <c r="C3" s="72"/>
    </row>
    <row r="4" spans="1:8" x14ac:dyDescent="0.2">
      <c r="B4" s="58" t="s">
        <v>41</v>
      </c>
      <c r="C4" s="84">
        <v>1300</v>
      </c>
    </row>
    <row r="5" spans="1:8" x14ac:dyDescent="0.2">
      <c r="B5" s="61" t="s">
        <v>5</v>
      </c>
      <c r="C5" s="85">
        <v>80</v>
      </c>
    </row>
    <row r="6" spans="1:8" x14ac:dyDescent="0.2">
      <c r="B6" s="62" t="s">
        <v>57</v>
      </c>
      <c r="C6" s="86">
        <v>2.1999999999999999E-2</v>
      </c>
      <c r="E6" s="32" t="s">
        <v>58</v>
      </c>
    </row>
    <row r="7" spans="1:8" x14ac:dyDescent="0.2">
      <c r="B7" s="61" t="s">
        <v>24</v>
      </c>
      <c r="C7" s="87">
        <v>0.9</v>
      </c>
    </row>
    <row r="8" spans="1:8" x14ac:dyDescent="0.2">
      <c r="A8" s="51"/>
      <c r="B8" s="58" t="s">
        <v>55</v>
      </c>
      <c r="C8" s="87">
        <v>0.2</v>
      </c>
      <c r="E8" s="53"/>
    </row>
    <row r="9" spans="1:8" x14ac:dyDescent="0.2">
      <c r="B9" s="58" t="s">
        <v>56</v>
      </c>
      <c r="C9" s="63">
        <f>(((C4*C6/C7)/(1-C8))/2000)*C5</f>
        <v>1.5888888888888886</v>
      </c>
      <c r="E9" s="53" t="s">
        <v>69</v>
      </c>
    </row>
    <row r="10" spans="1:8" x14ac:dyDescent="0.2">
      <c r="B10" s="61" t="s">
        <v>25</v>
      </c>
      <c r="C10" s="63">
        <f>LaborMachinery!H16</f>
        <v>0.3571428571428571</v>
      </c>
      <c r="E10" s="53" t="s">
        <v>62</v>
      </c>
    </row>
    <row r="11" spans="1:8" x14ac:dyDescent="0.2">
      <c r="B11" s="61" t="s">
        <v>6</v>
      </c>
      <c r="C11" s="56">
        <f>-FertilizerValue!H11</f>
        <v>-0.34508680555555549</v>
      </c>
      <c r="E11" s="53" t="s">
        <v>70</v>
      </c>
    </row>
    <row r="12" spans="1:8" x14ac:dyDescent="0.2">
      <c r="B12" s="64" t="s">
        <v>26</v>
      </c>
      <c r="C12" s="65">
        <f>C9+C10+C11</f>
        <v>1.6009449404761904</v>
      </c>
      <c r="E12" s="51"/>
    </row>
    <row r="13" spans="1:8" x14ac:dyDescent="0.2">
      <c r="B13" s="110"/>
      <c r="C13" s="111"/>
    </row>
    <row r="14" spans="1:8" ht="13.5" thickBot="1" x14ac:dyDescent="0.25">
      <c r="A14" s="51"/>
      <c r="B14" s="108" t="str">
        <f>"Notes: "&amp;HayCost!C4&amp;" lb cow, "&amp;ROUND(HayCost!A43,1)&amp;"% dry matter intake, "&amp;HayCost!A44&amp;"% waste rate"</f>
        <v>Notes: 1300 lb cow, 2.2% dry matter intake, 20% waste rate</v>
      </c>
      <c r="C14" s="109"/>
      <c r="E14" s="32"/>
    </row>
    <row r="15" spans="1:8" ht="13.5" thickTop="1" x14ac:dyDescent="0.2"/>
    <row r="43" spans="1:1" hidden="1" x14ac:dyDescent="0.2">
      <c r="A43" s="75">
        <f>C6*100</f>
        <v>2.1999999999999997</v>
      </c>
    </row>
    <row r="44" spans="1:1" hidden="1" x14ac:dyDescent="0.2">
      <c r="A44">
        <f>C8*100</f>
        <v>20</v>
      </c>
    </row>
  </sheetData>
  <sheetProtection password="8897" sheet="1" objects="1" scenarios="1" formatCells="0" formatColumns="0" formatRows="0"/>
  <mergeCells count="3">
    <mergeCell ref="B2:C2"/>
    <mergeCell ref="B14:C14"/>
    <mergeCell ref="B13:C13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showGridLines="0" zoomScale="144" zoomScaleNormal="144" workbookViewId="0">
      <selection activeCell="C9" sqref="C9"/>
    </sheetView>
  </sheetViews>
  <sheetFormatPr defaultRowHeight="12.75" x14ac:dyDescent="0.2"/>
  <cols>
    <col min="1" max="1" width="3.7109375" customWidth="1"/>
    <col min="2" max="2" width="21" customWidth="1"/>
    <col min="4" max="5" width="9.140625" hidden="1" customWidth="1"/>
    <col min="6" max="6" width="11.7109375" customWidth="1"/>
    <col min="7" max="7" width="0" hidden="1" customWidth="1"/>
    <col min="8" max="8" width="10.85546875" customWidth="1"/>
    <col min="10" max="10" width="50.85546875" customWidth="1"/>
  </cols>
  <sheetData>
    <row r="1" spans="1:12" ht="13.5" thickBot="1" x14ac:dyDescent="0.25"/>
    <row r="2" spans="1:12" ht="18.75" customHeight="1" thickTop="1" thickBot="1" x14ac:dyDescent="0.3">
      <c r="B2" s="112" t="s">
        <v>72</v>
      </c>
      <c r="C2" s="113"/>
      <c r="D2" s="113"/>
      <c r="E2" s="114"/>
      <c r="F2" s="114"/>
      <c r="G2" s="114"/>
      <c r="H2" s="115"/>
      <c r="J2" s="32" t="s">
        <v>49</v>
      </c>
      <c r="K2" s="32"/>
      <c r="L2" s="32"/>
    </row>
    <row r="3" spans="1:12" ht="13.5" thickTop="1" x14ac:dyDescent="0.2">
      <c r="B3" s="66" t="s">
        <v>44</v>
      </c>
      <c r="C3" s="67">
        <f>HayCost!C4</f>
        <v>1300</v>
      </c>
      <c r="D3" s="68"/>
      <c r="E3" s="69"/>
      <c r="F3" s="69"/>
      <c r="G3" s="69"/>
      <c r="H3" s="70"/>
    </row>
    <row r="4" spans="1:12" x14ac:dyDescent="0.2">
      <c r="B4" s="58" t="s">
        <v>59</v>
      </c>
      <c r="C4" s="35">
        <f>HayCost!C6</f>
        <v>2.1999999999999999E-2</v>
      </c>
      <c r="D4" s="14"/>
      <c r="E4" s="5"/>
      <c r="F4" s="5"/>
      <c r="G4" s="5"/>
      <c r="H4" s="2"/>
      <c r="J4" s="32"/>
    </row>
    <row r="5" spans="1:12" x14ac:dyDescent="0.2">
      <c r="A5" s="51"/>
      <c r="B5" s="58" t="s">
        <v>42</v>
      </c>
      <c r="C5" s="73">
        <f>HayCost!C8</f>
        <v>0.2</v>
      </c>
      <c r="D5" s="6"/>
      <c r="E5" s="5"/>
      <c r="F5" s="5"/>
      <c r="G5" s="5"/>
      <c r="H5" s="2"/>
    </row>
    <row r="6" spans="1:12" x14ac:dyDescent="0.2">
      <c r="A6" s="51"/>
      <c r="B6" s="58" t="s">
        <v>43</v>
      </c>
      <c r="C6" s="16">
        <f>C3*C4/0.9/(1-C5)</f>
        <v>39.722222222222214</v>
      </c>
      <c r="D6" s="15"/>
      <c r="E6" s="5"/>
      <c r="F6" s="5"/>
      <c r="G6" s="5"/>
      <c r="H6" s="2"/>
    </row>
    <row r="7" spans="1:12" ht="28.5" customHeight="1" x14ac:dyDescent="0.2">
      <c r="B7" s="17"/>
      <c r="C7" s="96" t="s">
        <v>88</v>
      </c>
      <c r="D7" s="59" t="s">
        <v>45</v>
      </c>
      <c r="E7" s="59" t="s">
        <v>46</v>
      </c>
      <c r="F7" s="34" t="s">
        <v>7</v>
      </c>
      <c r="G7" s="34" t="s">
        <v>8</v>
      </c>
      <c r="H7" s="50" t="s">
        <v>29</v>
      </c>
    </row>
    <row r="8" spans="1:12" ht="15.75" customHeight="1" x14ac:dyDescent="0.2">
      <c r="B8" s="54" t="s">
        <v>9</v>
      </c>
      <c r="C8" s="88">
        <v>0.5</v>
      </c>
      <c r="D8" s="89">
        <v>35</v>
      </c>
      <c r="E8" s="90">
        <f>(C$6/2000)*D8</f>
        <v>0.69513888888888875</v>
      </c>
      <c r="F8" s="91">
        <v>0.25</v>
      </c>
      <c r="G8" s="55">
        <f>E8*F8</f>
        <v>0.17378472222222219</v>
      </c>
      <c r="H8" s="56">
        <f>G8*C8</f>
        <v>8.6892361111111094E-2</v>
      </c>
      <c r="J8" s="32" t="s">
        <v>90</v>
      </c>
    </row>
    <row r="9" spans="1:12" ht="15.75" x14ac:dyDescent="0.2">
      <c r="B9" s="54" t="s">
        <v>10</v>
      </c>
      <c r="C9" s="88">
        <v>0.4</v>
      </c>
      <c r="D9" s="89">
        <v>12</v>
      </c>
      <c r="E9" s="90">
        <f>(C$6/2000)*D9</f>
        <v>0.23833333333333329</v>
      </c>
      <c r="F9" s="91">
        <v>0.5</v>
      </c>
      <c r="G9" s="55">
        <f>E9*F9</f>
        <v>0.11916666666666664</v>
      </c>
      <c r="H9" s="56">
        <f>G9*C9</f>
        <v>4.7666666666666663E-2</v>
      </c>
      <c r="J9" s="32" t="s">
        <v>91</v>
      </c>
    </row>
    <row r="10" spans="1:12" ht="15.75" x14ac:dyDescent="0.2">
      <c r="B10" s="54" t="s">
        <v>11</v>
      </c>
      <c r="C10" s="88">
        <v>0.4</v>
      </c>
      <c r="D10" s="89">
        <v>53</v>
      </c>
      <c r="E10" s="90">
        <f>(C$6/2000)*D10</f>
        <v>1.0526388888888887</v>
      </c>
      <c r="F10" s="91">
        <v>0.5</v>
      </c>
      <c r="G10" s="55">
        <f>E10*F10</f>
        <v>0.52631944444444434</v>
      </c>
      <c r="H10" s="57">
        <f>G10*C10</f>
        <v>0.21052777777777776</v>
      </c>
      <c r="J10" s="32" t="s">
        <v>92</v>
      </c>
    </row>
    <row r="11" spans="1:12" x14ac:dyDescent="0.2">
      <c r="B11" s="43" t="s">
        <v>12</v>
      </c>
      <c r="C11" s="44"/>
      <c r="D11" s="44"/>
      <c r="E11" s="45"/>
      <c r="F11" s="45"/>
      <c r="G11" s="45"/>
      <c r="H11" s="46">
        <f>SUM(H8:H10)</f>
        <v>0.34508680555555549</v>
      </c>
      <c r="J11" s="32" t="s">
        <v>71</v>
      </c>
    </row>
    <row r="12" spans="1:12" x14ac:dyDescent="0.2">
      <c r="B12" s="119"/>
      <c r="C12" s="120"/>
      <c r="D12" s="120"/>
      <c r="E12" s="120"/>
      <c r="F12" s="120"/>
      <c r="G12" s="120"/>
      <c r="H12" s="121"/>
    </row>
    <row r="13" spans="1:12" ht="13.5" thickBot="1" x14ac:dyDescent="0.25">
      <c r="B13" s="116" t="str">
        <f>"Notes: "&amp;HayCost!C4&amp;" lb cow, "&amp;ROUND(HayCost!A43,1)&amp;"% dry matter intake, "&amp;HayCost!A44&amp;"% waste rate"</f>
        <v>Notes: 1300 lb cow, 2.2% dry matter intake, 20% waste rate</v>
      </c>
      <c r="C13" s="117"/>
      <c r="D13" s="117"/>
      <c r="E13" s="117"/>
      <c r="F13" s="117"/>
      <c r="G13" s="117"/>
      <c r="H13" s="118"/>
      <c r="J13" s="53"/>
      <c r="K13" s="51"/>
    </row>
    <row r="14" spans="1:12" ht="13.5" thickTop="1" x14ac:dyDescent="0.2">
      <c r="J14" s="51"/>
      <c r="K14" s="51"/>
    </row>
  </sheetData>
  <sheetProtection password="8897" sheet="1" objects="1" scenarios="1" formatCells="0" formatColumns="0" formatRows="0"/>
  <mergeCells count="3">
    <mergeCell ref="B2:H2"/>
    <mergeCell ref="B13:H13"/>
    <mergeCell ref="B12:H1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18"/>
  <sheetViews>
    <sheetView showGridLines="0" zoomScale="120" zoomScaleNormal="120" workbookViewId="0">
      <selection activeCell="C8" sqref="C8"/>
    </sheetView>
  </sheetViews>
  <sheetFormatPr defaultRowHeight="12.75" x14ac:dyDescent="0.2"/>
  <cols>
    <col min="1" max="1" width="4.140625" customWidth="1"/>
    <col min="2" max="2" width="30.42578125" customWidth="1"/>
    <col min="5" max="5" width="11.42578125" customWidth="1"/>
    <col min="6" max="7" width="0" hidden="1" customWidth="1"/>
    <col min="8" max="8" width="13.42578125" customWidth="1"/>
    <col min="9" max="9" width="4.85546875" customWidth="1"/>
    <col min="10" max="10" width="60.140625" customWidth="1"/>
  </cols>
  <sheetData>
    <row r="1" spans="2:10" ht="13.5" thickBot="1" x14ac:dyDescent="0.25"/>
    <row r="2" spans="2:10" ht="19.5" customHeight="1" thickTop="1" thickBot="1" x14ac:dyDescent="0.25">
      <c r="B2" s="122" t="s">
        <v>60</v>
      </c>
      <c r="C2" s="123"/>
      <c r="D2" s="123"/>
      <c r="E2" s="123"/>
      <c r="F2" s="123"/>
      <c r="G2" s="123"/>
      <c r="H2" s="124"/>
      <c r="J2" s="32" t="s">
        <v>49</v>
      </c>
    </row>
    <row r="3" spans="2:10" ht="13.5" thickTop="1" x14ac:dyDescent="0.2">
      <c r="B3" s="4" t="s">
        <v>13</v>
      </c>
      <c r="C3" s="92">
        <v>30</v>
      </c>
      <c r="D3" s="74"/>
      <c r="E3" s="69"/>
      <c r="F3" s="69"/>
      <c r="G3" s="69"/>
      <c r="H3" s="70"/>
    </row>
    <row r="4" spans="2:10" x14ac:dyDescent="0.2">
      <c r="B4" s="1" t="s">
        <v>14</v>
      </c>
      <c r="C4" s="93">
        <v>15</v>
      </c>
      <c r="D4" s="8"/>
      <c r="E4" s="5"/>
      <c r="F4" s="5"/>
      <c r="G4" s="5"/>
      <c r="H4" s="2"/>
    </row>
    <row r="5" spans="2:10" x14ac:dyDescent="0.2">
      <c r="B5" s="1" t="s">
        <v>15</v>
      </c>
      <c r="C5" s="93">
        <v>15</v>
      </c>
      <c r="D5" s="8"/>
      <c r="E5" s="5"/>
      <c r="F5" s="5"/>
      <c r="G5" s="5"/>
      <c r="H5" s="2"/>
    </row>
    <row r="6" spans="2:10" ht="27.75" customHeight="1" x14ac:dyDescent="0.2">
      <c r="B6" s="9"/>
      <c r="C6" s="47"/>
      <c r="D6" s="48" t="s">
        <v>16</v>
      </c>
      <c r="E6" s="48" t="s">
        <v>17</v>
      </c>
      <c r="F6" s="48" t="s">
        <v>47</v>
      </c>
      <c r="G6" s="48" t="s">
        <v>18</v>
      </c>
      <c r="H6" s="49" t="s">
        <v>19</v>
      </c>
    </row>
    <row r="7" spans="2:10" x14ac:dyDescent="0.2">
      <c r="B7" s="10" t="s">
        <v>20</v>
      </c>
      <c r="C7" s="19"/>
      <c r="D7" s="19"/>
      <c r="E7" s="19"/>
      <c r="F7" s="19"/>
      <c r="G7" s="19"/>
      <c r="H7" s="20"/>
    </row>
    <row r="8" spans="2:10" x14ac:dyDescent="0.2">
      <c r="B8" s="1" t="s">
        <v>21</v>
      </c>
      <c r="C8" s="94">
        <v>2</v>
      </c>
      <c r="D8" s="21"/>
      <c r="E8" s="19"/>
      <c r="F8" s="19"/>
      <c r="G8" s="19"/>
      <c r="H8" s="20"/>
      <c r="J8" s="32" t="s">
        <v>81</v>
      </c>
    </row>
    <row r="9" spans="2:10" x14ac:dyDescent="0.2">
      <c r="B9" s="18" t="s">
        <v>77</v>
      </c>
      <c r="C9" s="19"/>
      <c r="D9" s="95">
        <v>0.75</v>
      </c>
      <c r="E9" s="22">
        <f>D9*(7/C8)</f>
        <v>2.625</v>
      </c>
      <c r="F9" s="23">
        <f>(E9/7)*60</f>
        <v>22.5</v>
      </c>
      <c r="G9" s="24">
        <f>(F9/60)*C5</f>
        <v>5.625</v>
      </c>
      <c r="H9" s="25">
        <f>G9/C$3</f>
        <v>0.1875</v>
      </c>
      <c r="J9" s="32" t="s">
        <v>80</v>
      </c>
    </row>
    <row r="10" spans="2:10" x14ac:dyDescent="0.2">
      <c r="B10" s="80" t="s">
        <v>78</v>
      </c>
      <c r="C10" s="19"/>
      <c r="D10" s="26"/>
      <c r="E10" s="94">
        <v>1</v>
      </c>
      <c r="F10" s="23">
        <f>(E10/7)*60</f>
        <v>8.5714285714285712</v>
      </c>
      <c r="G10" s="27">
        <f>(F10/60)*C5</f>
        <v>2.1428571428571428</v>
      </c>
      <c r="H10" s="28">
        <f>G10/C$3</f>
        <v>7.1428571428571425E-2</v>
      </c>
      <c r="J10" s="32" t="s">
        <v>82</v>
      </c>
    </row>
    <row r="11" spans="2:10" x14ac:dyDescent="0.2">
      <c r="B11" s="3" t="s">
        <v>22</v>
      </c>
      <c r="C11" s="19"/>
      <c r="D11" s="19"/>
      <c r="E11" s="7"/>
      <c r="F11" s="7"/>
      <c r="G11" s="24">
        <f>SUM(G9:G10)</f>
        <v>7.7678571428571423</v>
      </c>
      <c r="H11" s="12">
        <f>SUM(H9:H10)</f>
        <v>0.2589285714285714</v>
      </c>
    </row>
    <row r="12" spans="2:10" x14ac:dyDescent="0.2">
      <c r="B12" s="11"/>
      <c r="C12" s="19"/>
      <c r="D12" s="19"/>
      <c r="E12" s="7"/>
      <c r="F12" s="7"/>
      <c r="G12" s="24"/>
      <c r="H12" s="12"/>
    </row>
    <row r="13" spans="2:10" x14ac:dyDescent="0.2">
      <c r="B13" s="10" t="s">
        <v>23</v>
      </c>
      <c r="C13" s="19"/>
      <c r="D13" s="21"/>
      <c r="E13" s="29"/>
      <c r="F13" s="7"/>
      <c r="G13" s="30"/>
      <c r="H13" s="31"/>
    </row>
    <row r="14" spans="2:10" x14ac:dyDescent="0.2">
      <c r="B14" s="18" t="s">
        <v>79</v>
      </c>
      <c r="C14" s="19"/>
      <c r="D14" s="19"/>
      <c r="E14" s="94">
        <v>2</v>
      </c>
      <c r="F14" s="23">
        <f>(E14/7)*60</f>
        <v>17.142857142857142</v>
      </c>
      <c r="G14" s="24">
        <f>(F14/60)*(C4+C5)</f>
        <v>8.5714285714285712</v>
      </c>
      <c r="H14" s="25">
        <f>G14/C$3</f>
        <v>0.2857142857142857</v>
      </c>
    </row>
    <row r="15" spans="2:10" x14ac:dyDescent="0.2">
      <c r="B15" s="18" t="s">
        <v>78</v>
      </c>
      <c r="C15" s="19"/>
      <c r="D15" s="19"/>
      <c r="E15" s="94">
        <v>1</v>
      </c>
      <c r="F15" s="23">
        <f>(E15/7)*60</f>
        <v>8.5714285714285712</v>
      </c>
      <c r="G15" s="27">
        <f>(F15/60)*C5</f>
        <v>2.1428571428571428</v>
      </c>
      <c r="H15" s="28">
        <f>G15/C$3</f>
        <v>7.1428571428571425E-2</v>
      </c>
      <c r="J15" s="32" t="s">
        <v>82</v>
      </c>
    </row>
    <row r="16" spans="2:10" x14ac:dyDescent="0.2">
      <c r="B16" s="40" t="s">
        <v>22</v>
      </c>
      <c r="C16" s="33"/>
      <c r="D16" s="33"/>
      <c r="E16" s="33"/>
      <c r="F16" s="33"/>
      <c r="G16" s="41">
        <f>SUM(G14:G15)</f>
        <v>10.714285714285714</v>
      </c>
      <c r="H16" s="42">
        <f>SUM(H14:H15)</f>
        <v>0.3571428571428571</v>
      </c>
    </row>
    <row r="17" spans="2:8" ht="13.5" thickBot="1" x14ac:dyDescent="0.25">
      <c r="B17" s="116"/>
      <c r="C17" s="117"/>
      <c r="D17" s="117"/>
      <c r="E17" s="117"/>
      <c r="F17" s="117"/>
      <c r="G17" s="117"/>
      <c r="H17" s="118"/>
    </row>
    <row r="18" spans="2:8" ht="13.5" thickTop="1" x14ac:dyDescent="0.2">
      <c r="B18" s="36"/>
      <c r="C18" s="37"/>
      <c r="D18" s="37"/>
      <c r="E18" s="37"/>
      <c r="F18" s="37"/>
      <c r="G18" s="38"/>
      <c r="H18" s="39"/>
    </row>
  </sheetData>
  <sheetProtection password="8897" sheet="1" objects="1" scenarios="1" formatCells="0" formatColumns="0" formatRows="0"/>
  <mergeCells count="2">
    <mergeCell ref="B2:H2"/>
    <mergeCell ref="B17:H17"/>
  </mergeCells>
  <phoneticPr fontId="15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GrazingCost</vt:lpstr>
      <vt:lpstr>HayCost</vt:lpstr>
      <vt:lpstr>FertilizerValue</vt:lpstr>
      <vt:lpstr>LaborMachinery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Halich</dc:creator>
  <cp:lastModifiedBy>Karen Pulliam</cp:lastModifiedBy>
  <dcterms:created xsi:type="dcterms:W3CDTF">2003-09-21T12:28:39Z</dcterms:created>
  <dcterms:modified xsi:type="dcterms:W3CDTF">2015-08-25T17:09:40Z</dcterms:modified>
</cp:coreProperties>
</file>